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13_ncr:1_{A84A54EB-B597-4CC0-AB76-248528CE54DE}" xr6:coauthVersionLast="47" xr6:coauthVersionMax="47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<sst xmlns="http://schemas.openxmlformats.org/spreadsheetml/2006/main" count="825" uniqueCount="592">
  <si>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</si>
  <si>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</si>
  <si>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</si>
  <si>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</si>
  <si>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</si>
  <si>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</si>
  <si>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</si>
  <si>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</si>
  <si>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</si>
  <si>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</si>
  <si>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</si>
  <si>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</si>
  <si>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</si>
  <si>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</si>
  <si>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</si>
  <si>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</si>
  <si>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</si>
  <si>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</si>
  <si>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</si>
  <si>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</si>
  <si>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</si>
  <si>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</si>
  <si>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</si>
  <si>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</si>
  <si>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</si>
  <si>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</si>
  <si>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</si>
  <si>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</si>
  <si>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</si>
  <si>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</si>
  <si>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</si>
  <si>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</si>
  <si>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</si>
  <si>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</si>
  <si>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</si>
  <si>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</si>
  <si>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</si>
  <si>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</si>
  <si>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</si>
  <si>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</si>
  <si>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</si>
  <si>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</si>
  <si>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</si>
  <si>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</si>
  <si>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</si>
  <si>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</si>
  <si>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</si>
  <si>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</si>
  <si>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</si>
  <si>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</si>
  <si>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</si>
  <si>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</si>
  <si>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</si>
  <si>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</si>
  <si>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</si>
  <si>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</si>
  <si>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</si>
  <si>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</si>
  <si>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</si>
  <si>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</si>
  <si>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</si>
  <si>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</si>
  <si>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</si>
  <si>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</si>
  <si>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</si>
  <si>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</si>
  <si>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</si>
  <si>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</si>
  <si>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</si>
  <si>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</si>
  <si>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</si>
  <si>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</si>
  <si>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</si>
  <si>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</si>
  <si>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</si>
  <si>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</si>
  <si>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</si>
  <si>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</si>
  <si>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</si>
  <si>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</si>
  <si>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</si>
  <si>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</si>
  <si>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</si>
  <si>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</si>
  <si>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</si>
  <si>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</si>
  <si>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</si>
  <si>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</si>
  <si>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</si>
  <si>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</si>
  <si>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</si>
  <si>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</si>
  <si>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</si>
  <si>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</si>
  <si>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</si>
  <si>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</si>
  <si>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</si>
  <si>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</si>
  <si>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</si>
  <si>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</si>
  <si>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</si>
  <si>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</si>
  <si>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</si>
  <si>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</si>
  <si>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</si>
  <si>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</si>
  <si>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</si>
  <si>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</si>
  <si>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</si>
  <si>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</si>
  <si>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</si>
  <si>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</si>
  <si>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</si>
  <si>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</si>
  <si>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</si>
  <si>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</si>
  <si>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</si>
  <si>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</si>
  <si>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</si>
  <si>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</si>
  <si>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</si>
  <si>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</si>
  <si>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</si>
  <si>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</si>
  <si>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</si>
  <si>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</si>
  <si>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</si>
  <si>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</si>
  <si>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</si>
  <si>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</si>
  <si>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</si>
  <si>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</si>
  <si>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</si>
  <si>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</si>
  <si>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</si>
  <si>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</si>
  <si>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</si>
  <si>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</si>
  <si>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</si>
  <si>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</si>
  <si>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</si>
  <si>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</si>
  <si>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</si>
  <si>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</si>
  <si>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</si>
  <si>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</si>
  <si>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</si>
  <si>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</si>
  <si>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</si>
  <si>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</si>
  <si>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</si>
  <si>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</si>
  <si>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</si>
  <si>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</si>
  <si>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</si>
  <si>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</si>
  <si>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</si>
  <si>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</si>
  <si>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</si>
  <si>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</si>
  <si>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</si>
  <si>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</si>
  <si>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</si>
  <si>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</si>
  <si>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</si>
  <si>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</si>
  <si>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</si>
  <si>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</si>
  <si>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</si>
  <si>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</si>
  <si>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</si>
  <si>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</si>
  <si>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</si>
  <si>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</si>
  <si>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</si>
  <si>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</si>
  <si>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</si>
  <si>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</si>
  <si>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</si>
  <si>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</si>
  <si>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</si>
  <si>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</si>
  <si>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</si>
  <si>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</si>
  <si>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</si>
  <si>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</si>
  <si>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</si>
  <si>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</si>
  <si>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</si>
  <si>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</si>
  <si>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</si>
  <si>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</si>
  <si>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</si>
  <si>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</si>
  <si>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</si>
  <si>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</si>
  <si>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</si>
  <si>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</si>
  <si>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</si>
  <si>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</si>
  <si>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</si>
  <si>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</si>
  <si>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</si>
  <si>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</si>
  <si>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</si>
  <si>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</si>
  <si>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</si>
  <si>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</si>
  <si>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</si>
  <si>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</si>
  <si>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</si>
  <si>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</si>
  <si>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</si>
  <si>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</si>
  <si>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</si>
  <si>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</si>
  <si>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</si>
  <si>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</si>
  <si>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</si>
  <si>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</si>
  <si>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</si>
  <si>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</si>
  <si>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</si>
  <si>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</si>
  <si>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</si>
  <si>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</si>
  <si>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</si>
  <si>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</si>
  <si>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</si>
  <si>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</si>
  <si>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</si>
  <si>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</si>
  <si>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</si>
  <si>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</si>
  <si>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</si>
  <si>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</si>
  <si>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</si>
  <si>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</si>
  <si>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</si>
  <si>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</si>
  <si>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</si>
  <si>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</si>
  <si>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</si>
  <si>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</si>
  <si>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</si>
  <si>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</si>
  <si>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</si>
  <si>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</si>
  <si>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</si>
  <si>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</si>
  <si>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</si>
  <si>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</si>
  <si>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</si>
  <si>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</si>
  <si>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</si>
  <si>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</si>
  <si>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</si>
  <si>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</si>
  <si>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</si>
  <si>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</si>
  <si>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</si>
  <si>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</si>
  <si>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</si>
  <si>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</si>
  <si>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</si>
  <si>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</si>
  <si>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</si>
  <si>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</si>
  <si>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</si>
  <si>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</si>
  <si>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</si>
  <si>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</si>
  <si>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</si>
  <si>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</si>
  <si>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</si>
  <si>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</si>
  <si>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</si>
  <si>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</si>
  <si>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</si>
  <si>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</si>
  <si>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</si>
  <si>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</si>
  <si>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</si>
  <si>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</si>
  <si>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</si>
  <si>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</si>
  <si>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</si>
  <si>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</si>
  <si>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</si>
  <si>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</si>
  <si>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</si>
  <si>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</si>
  <si>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</si>
  <si>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</si>
  <si>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</si>
  <si>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</si>
  <si>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</si>
  <si>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</si>
  <si>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</si>
  <si>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</si>
  <si>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</si>
  <si>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</si>
  <si>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</si>
  <si>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</si>
  <si>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</si>
  <si>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</si>
  <si>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</si>
  <si>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</si>
  <si>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</si>
  <si>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</si>
  <si>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</si>
  <si>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</si>
  <si>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</si>
  <si>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</si>
  <si>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</si>
  <si>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</si>
  <si>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</si>
  <si>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</si>
  <si>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</si>
  <si>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</si>
  <si>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</si>
  <si>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</si>
  <si>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</si>
  <si>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</si>
  <si>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</si>
  <si>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</si>
  <si>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</si>
  <si>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</si>
  <si>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</si>
  <si>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</si>
  <si>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</si>
  <si>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</si>
  <si>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</si>
  <si>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</si>
  <si>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</si>
  <si>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</si>
  <si>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</si>
  <si>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</si>
  <si>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</si>
  <si>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</si>
  <si>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</si>
  <si>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</si>
  <si>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</si>
  <si>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</si>
  <si>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</si>
  <si>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</si>
  <si>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</si>
  <si>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</si>
  <si>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</si>
  <si>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</si>
  <si>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</si>
  <si>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</si>
  <si>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</si>
  <si>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</si>
  <si>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</si>
  <si>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</si>
  <si>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</si>
  <si>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</si>
  <si>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</si>
  <si>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</si>
  <si>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</si>
  <si>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</si>
  <si>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</si>
  <si>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</si>
  <si>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</si>
  <si>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</si>
  <si>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</si>
  <si>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</si>
  <si>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</si>
  <si>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</si>
  <si>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</si>
  <si>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</si>
  <si>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</si>
  <si>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</si>
  <si>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</si>
  <si>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</si>
  <si>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</si>
  <si>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</si>
  <si>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</si>
  <si>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</si>
  <si>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</si>
  <si>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</si>
  <si>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</si>
  <si>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</si>
  <si>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</si>
  <si>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</si>
  <si>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</si>
  <si>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</si>
  <si>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</si>
  <si>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</si>
  <si>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</si>
  <si>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</si>
  <si>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</si>
  <si>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</si>
  <si>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</si>
  <si>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</si>
  <si>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</si>
  <si>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</si>
  <si>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</si>
  <si>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</si>
  <si>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</si>
  <si>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</si>
  <si>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</si>
  <si>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</si>
  <si>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</si>
  <si>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</si>
  <si>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</si>
  <si>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</si>
  <si>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</si>
  <si>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</si>
  <si>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</si>
  <si>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</si>
  <si>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</si>
  <si>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</si>
  <si>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</si>
  <si>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</si>
  <si>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</si>
  <si>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</si>
  <si>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</si>
  <si>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</si>
  <si>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</si>
  <si>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</si>
  <si>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</si>
  <si>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</si>
  <si>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</si>
  <si>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</si>
  <si>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</si>
  <si>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</si>
  <si>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</si>
  <si>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</si>
  <si>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</si>
  <si>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</si>
  <si>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</si>
  <si>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</si>
  <si>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</si>
  <si>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</si>
  <si>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</si>
  <si>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</si>
  <si>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</si>
  <si>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</si>
  <si>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</si>
  <si>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</si>
  <si>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</si>
  <si>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</si>
  <si>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</si>
  <si>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</si>
  <si>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</si>
  <si>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</si>
  <si>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</si>
  <si>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</si>
  <si>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</si>
  <si>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</si>
  <si>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</si>
  <si>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</si>
  <si>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</si>
  <si>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</si>
  <si>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</si>
  <si>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</si>
  <si>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</si>
  <si>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</si>
  <si>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</si>
  <si>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</si>
  <si>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</si>
  <si>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</si>
  <si>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</si>
  <si>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</si>
  <si>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</si>
  <si>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</si>
  <si>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</si>
  <si>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</si>
  <si>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</si>
  <si>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</si>
  <si>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</si>
  <si>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</si>
  <si>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</si>
  <si>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</si>
  <si>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</si>
  <si>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</si>
  <si>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</si>
  <si>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</si>
  <si>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</si>
  <si>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</si>
  <si>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</si>
  <si>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</si>
  <si>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</si>
  <si>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</si>
  <si>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</si>
  <si>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</si>
  <si>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</si>
  <si>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</si>
  <si>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</si>
  <si>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</si>
  <si>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</si>
  <si>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</si>
  <si>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</si>
  <si>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</si>
  <si>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</si>
  <si>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</si>
  <si>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</si>
  <si>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</si>
  <si>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</si>
  <si>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</si>
  <si>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</si>
  <si>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</si>
  <si>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</si>
  <si>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</si>
  <si>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</si>
  <si>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</si>
  <si>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</si>
  <si>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</si>
  <si>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</si>
  <si>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</si>
  <si>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</si>
  <si>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</si>
  <si>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</si>
  <si>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</si>
  <si>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</si>
  <si>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</si>
  <si>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</si>
  <si>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</si>
  <si>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</si>
  <si>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</si>
  <si>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</si>
  <si>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</si>
  <si>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</si>
  <si>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</si>
  <si>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</si>
  <si>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</si>
  <si>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</si>
  <si>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</si>
  <si>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</si>
  <si>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</si>
  <si>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</si>
  <si>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</si>
  <si>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</si>
  <si>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</si>
  <si>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</si>
  <si>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</si>
  <si>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</si>
  <si>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</si>
  <si>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</si>
  <si>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</si>
  <si>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</si>
  <si>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</si>
  <si>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</si>
  <si>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</si>
  <si>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</si>
  <si>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</si>
  <si>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</si>
  <si>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</si>
  <si>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</si>
  <si>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</si>
  <si>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</si>
  <si>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</si>
  <si>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</si>
  <si>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</si>
  <si>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</si>
  <si>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</si>
  <si>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</si>
  <si>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</si>
  <si>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</si>
  <si>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</si>
  <si>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</si>
  <si>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</si>
  <si>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</si>
  <si>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</si>
  <si>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</si>
  <si>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</si>
  <si>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</si>
  <si>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</si>
  <si>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</si>
  <si>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</si>
  <si>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</si>
  <si>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</si>
  <si>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</si>
  <si>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</si>
  <si>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</si>
  <si>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</si>
  <si>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</si>
  <si>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</si>
  <si>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</si>
  <si>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</si>
  <si>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</si>
  <si>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</si>
  <si>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</si>
  <si>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</si>
  <si>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</si>
  <si>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POLITECNICA DE JUVENTINO ROSAS</t>
  </si>
  <si>
    <t>Correspondiente del 1 de Enero al 31 de Diciembre de 2022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</si>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</sst>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2" fillId="5" borderId="0" xfId="8" applyFont="1" applyFill="1" applyAlignment="1">
      <alignment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44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8" sqref="B8"/>
    </sheetView>
  </sheetViews>
  <sheetFormatPr baseColWidth="10" defaultColWidth="12.88671875" defaultRowHeight="10.199999999999999" x14ac:dyDescent="0.2"/>
  <cols>
    <col min="1" max="1" width="14.6640625" style="1" customWidth="1"/>
    <col min="2" max="2" width="73.88671875" style="1" bestFit="1" customWidth="1"/>
    <col min="3" max="3" width="8" style="1" customWidth="1"/>
    <col min="4" max="16384" width="12.88671875" style="1"/>
  </cols>
  <sheetData>
    <row r="1" spans="1:5" ht="18.899999999999999" customHeight="1" x14ac:dyDescent="0.2">
      <c r="A1" s="132" t="s">
        <v>587</v>
      </c>
      <c r="B1" s="132"/>
      <c r="C1" s="13"/>
      <c r="D1" s="10" t="s">
        <v>529</v>
      </c>
      <c r="E1" s="11">
        <v>2022</v>
      </c>
    </row>
    <row r="2" spans="1:5" ht="18.899999999999999" customHeight="1" x14ac:dyDescent="0.2">
      <c r="A2" s="133" t="s">
        <v>528</v>
      </c>
      <c r="B2" s="133"/>
      <c r="C2" s="32"/>
      <c r="D2" s="10" t="s">
        <v>530</v>
      </c>
      <c r="E2" s="13" t="s">
        <v>535</v>
      </c>
    </row>
    <row r="3" spans="1:5" ht="18.899999999999999" customHeight="1" x14ac:dyDescent="0.2">
      <c r="A3" s="134" t="s">
        <v>588</v>
      </c>
      <c r="B3" s="134"/>
      <c r="C3" s="13"/>
      <c r="D3" s="10" t="s">
        <v>531</v>
      </c>
      <c r="E3" s="11">
        <v>4</v>
      </c>
    </row>
    <row r="4" spans="1:5" s="89" customFormat="1" ht="18.899999999999999" customHeight="1" x14ac:dyDescent="0.2">
      <c r="A4" s="134" t="s">
        <v>550</v>
      </c>
      <c r="B4" s="134"/>
      <c r="C4" s="134"/>
      <c r="D4" s="134"/>
      <c r="E4" s="134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505</v>
      </c>
      <c r="B24" s="91" t="s">
        <v>239</v>
      </c>
    </row>
    <row r="25" spans="1:2" x14ac:dyDescent="0.2">
      <c r="A25" s="90" t="s">
        <v>506</v>
      </c>
      <c r="B25" s="91" t="s">
        <v>507</v>
      </c>
    </row>
    <row r="26" spans="1:2" s="89" customFormat="1" x14ac:dyDescent="0.2">
      <c r="A26" s="90" t="s">
        <v>508</v>
      </c>
      <c r="B26" s="91" t="s">
        <v>276</v>
      </c>
    </row>
    <row r="27" spans="1:2" x14ac:dyDescent="0.2">
      <c r="A27" s="90" t="s">
        <v>509</v>
      </c>
      <c r="B27" s="91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551</v>
      </c>
    </row>
    <row r="41" spans="1:2" ht="10.8" thickBot="1" x14ac:dyDescent="0.25">
      <c r="A41" s="8"/>
      <c r="B41" s="9"/>
    </row>
    <row r="44" spans="1:2" x14ac:dyDescent="0.2">
      <c r="B44" s="89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59055118110236227" right="0.59055118110236227" top="0.74803149606299213" bottom="0.74803149606299213" header="0.31496062992125984" footer="0.31496062992125984"/>
  <pageSetup scale="76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showGridLines="0" topLeftCell="A115" zoomScale="106" zoomScaleNormal="106" workbookViewId="0">
      <selection activeCell="B8" sqref="B8"/>
    </sheetView>
  </sheetViews>
  <sheetFormatPr baseColWidth="10" defaultColWidth="9.109375" defaultRowHeight="10.199999999999999" x14ac:dyDescent="0.2"/>
  <cols>
    <col min="1" max="1" width="6.5546875" style="16" customWidth="1"/>
    <col min="2" max="2" width="60.109375" style="16" customWidth="1"/>
    <col min="3" max="3" width="14.109375" style="16" customWidth="1"/>
    <col min="4" max="4" width="16.33203125" style="16" customWidth="1"/>
    <col min="5" max="5" width="13.44140625" style="16" customWidth="1"/>
    <col min="6" max="6" width="13.33203125" style="16" customWidth="1"/>
    <col min="7" max="7" width="12.21875" style="16" customWidth="1"/>
    <col min="8" max="8" width="20" style="16" customWidth="1"/>
    <col min="9" max="9" width="11" style="16" customWidth="1"/>
    <col min="10" max="16384" width="9.109375" style="16"/>
  </cols>
  <sheetData>
    <row r="1" spans="1:8" s="12" customFormat="1" ht="18.899999999999999" customHeight="1" x14ac:dyDescent="0.3">
      <c r="A1" s="135" t="s">
        <v>587</v>
      </c>
      <c r="B1" s="136"/>
      <c r="C1" s="136"/>
      <c r="D1" s="136"/>
      <c r="E1" s="136"/>
      <c r="F1" s="136"/>
      <c r="G1" s="10" t="s">
        <v>532</v>
      </c>
      <c r="H1" s="21">
        <v>2022</v>
      </c>
    </row>
    <row r="2" spans="1:8" s="12" customFormat="1" ht="18.899999999999999" customHeight="1" x14ac:dyDescent="0.3">
      <c r="A2" s="135" t="s">
        <v>536</v>
      </c>
      <c r="B2" s="136"/>
      <c r="C2" s="136"/>
      <c r="D2" s="136"/>
      <c r="E2" s="136"/>
      <c r="F2" s="136"/>
      <c r="G2" s="10" t="s">
        <v>533</v>
      </c>
      <c r="H2" s="21" t="s">
        <v>535</v>
      </c>
    </row>
    <row r="3" spans="1:8" s="12" customFormat="1" ht="18.899999999999999" customHeight="1" x14ac:dyDescent="0.3">
      <c r="A3" s="135" t="s">
        <v>588</v>
      </c>
      <c r="B3" s="136"/>
      <c r="C3" s="136"/>
      <c r="D3" s="136"/>
      <c r="E3" s="136"/>
      <c r="F3" s="136"/>
      <c r="G3" s="10" t="s">
        <v>534</v>
      </c>
      <c r="H3" s="21">
        <v>4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52.28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6408.76</v>
      </c>
      <c r="D20" s="20">
        <v>6408.76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128142914.2</v>
      </c>
      <c r="D54" s="20">
        <f>SUM(D55:D61)</f>
        <v>3681189.59</v>
      </c>
      <c r="E54" s="20">
        <f>SUM(E55:E61)</f>
        <v>19232624.789999999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128142374.2</v>
      </c>
      <c r="D57" s="20">
        <v>3681189.59</v>
      </c>
      <c r="E57" s="20">
        <v>19232624.789999999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540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49503033.210000008</v>
      </c>
      <c r="D62" s="20">
        <f t="shared" ref="D62:E62" si="0">SUM(D63:D70)</f>
        <v>2621364</v>
      </c>
      <c r="E62" s="20">
        <f t="shared" si="0"/>
        <v>40741728.68</v>
      </c>
    </row>
    <row r="63" spans="1:9" x14ac:dyDescent="0.2">
      <c r="A63" s="18">
        <v>1241</v>
      </c>
      <c r="B63" s="16" t="s">
        <v>172</v>
      </c>
      <c r="C63" s="20">
        <v>24037639.420000002</v>
      </c>
      <c r="D63" s="20">
        <v>1550821.96</v>
      </c>
      <c r="E63" s="20">
        <v>20881912.84</v>
      </c>
    </row>
    <row r="64" spans="1:9" x14ac:dyDescent="0.2">
      <c r="A64" s="18">
        <v>1242</v>
      </c>
      <c r="B64" s="16" t="s">
        <v>173</v>
      </c>
      <c r="C64" s="20">
        <v>1152587.6299999999</v>
      </c>
      <c r="D64" s="20">
        <v>121882.92</v>
      </c>
      <c r="E64" s="20">
        <v>850328.43</v>
      </c>
    </row>
    <row r="65" spans="1:9" x14ac:dyDescent="0.2">
      <c r="A65" s="18">
        <v>1243</v>
      </c>
      <c r="B65" s="16" t="s">
        <v>174</v>
      </c>
      <c r="C65" s="20">
        <v>4265995.9400000004</v>
      </c>
      <c r="D65" s="20">
        <v>46813.47</v>
      </c>
      <c r="E65" s="20">
        <v>4030431.96</v>
      </c>
    </row>
    <row r="66" spans="1:9" x14ac:dyDescent="0.2">
      <c r="A66" s="18">
        <v>1244</v>
      </c>
      <c r="B66" s="16" t="s">
        <v>175</v>
      </c>
      <c r="C66" s="20">
        <v>4429511.24</v>
      </c>
      <c r="D66" s="20">
        <v>1464.91</v>
      </c>
      <c r="E66" s="20">
        <v>4414807.6100000003</v>
      </c>
    </row>
    <row r="67" spans="1:9" x14ac:dyDescent="0.2">
      <c r="A67" s="18">
        <v>1245</v>
      </c>
      <c r="B67" s="16" t="s">
        <v>176</v>
      </c>
      <c r="C67" s="20">
        <v>15612.81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15585091.359999999</v>
      </c>
      <c r="D68" s="20">
        <v>900380.74</v>
      </c>
      <c r="E68" s="20">
        <v>10564247.84</v>
      </c>
    </row>
    <row r="69" spans="1:9" x14ac:dyDescent="0.2">
      <c r="A69" s="18">
        <v>1247</v>
      </c>
      <c r="B69" s="16" t="s">
        <v>178</v>
      </c>
      <c r="C69" s="20">
        <v>16594.810000000001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88673.43</v>
      </c>
      <c r="D74" s="20">
        <f>SUM(D75:D79)</f>
        <v>3266.6</v>
      </c>
      <c r="E74" s="20">
        <f>SUM(E75:E79)</f>
        <v>88673.43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88673.43</v>
      </c>
      <c r="D78" s="20">
        <v>3266.6</v>
      </c>
      <c r="E78" s="20">
        <v>88673.43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f>SUM(C97:C100)</f>
        <v>7100</v>
      </c>
    </row>
    <row r="97" spans="1:8" x14ac:dyDescent="0.2">
      <c r="A97" s="18">
        <v>1191</v>
      </c>
      <c r="B97" s="16" t="s">
        <v>515</v>
      </c>
      <c r="C97" s="20">
        <v>7100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f>SUM(C104:C106)</f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ht="21" customHeight="1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31" t="s">
        <v>203</v>
      </c>
    </row>
    <row r="110" spans="1:8" x14ac:dyDescent="0.2">
      <c r="A110" s="18">
        <v>2110</v>
      </c>
      <c r="B110" s="16" t="s">
        <v>204</v>
      </c>
      <c r="C110" s="20">
        <f>SUM(C111:C119)</f>
        <v>6314697.0899999999</v>
      </c>
      <c r="D110" s="20">
        <f>SUM(D111:D119)</f>
        <v>6314697.0899999999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205</v>
      </c>
      <c r="C111" s="20">
        <v>595316.65</v>
      </c>
      <c r="D111" s="20">
        <f>C111</f>
        <v>595316.65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6961</v>
      </c>
      <c r="D112" s="20">
        <f t="shared" ref="D112:D119" si="1">C112</f>
        <v>6961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1571811.15</v>
      </c>
      <c r="D117" s="20">
        <f t="shared" si="1"/>
        <v>1571811.15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4140608.29</v>
      </c>
      <c r="D119" s="20">
        <f t="shared" si="1"/>
        <v>4140608.29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f>SUM(C128:C133)</f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f>SUM(C135:C140)</f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7710.16</v>
      </c>
    </row>
    <row r="146" spans="1:3" x14ac:dyDescent="0.2">
      <c r="A146" s="18">
        <v>2240</v>
      </c>
      <c r="B146" s="16" t="s">
        <v>234</v>
      </c>
      <c r="C146" s="20">
        <f>SUM(C147:C149)</f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x14ac:dyDescent="0.2">
      <c r="B151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51181102362204722" top="0.59055118110236227" bottom="0.59055118110236227" header="0.31496062992125984" footer="0.31496062992125984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showGridLines="0" topLeftCell="A238" zoomScaleNormal="100" workbookViewId="0">
      <selection activeCell="B8" sqref="B8"/>
    </sheetView>
  </sheetViews>
  <sheetFormatPr baseColWidth="10" defaultColWidth="9.109375" defaultRowHeight="10.199999999999999" x14ac:dyDescent="0.2"/>
  <cols>
    <col min="1" max="1" width="10" style="16" customWidth="1"/>
    <col min="2" max="2" width="83" style="16" customWidth="1"/>
    <col min="3" max="4" width="15.6640625" style="16" customWidth="1"/>
    <col min="5" max="5" width="10.6640625" style="16" customWidth="1"/>
    <col min="6" max="16384" width="9.109375" style="16"/>
  </cols>
  <sheetData>
    <row r="1" spans="1:5" s="22" customFormat="1" ht="18.899999999999999" customHeight="1" x14ac:dyDescent="0.3">
      <c r="A1" s="133" t="s">
        <v>587</v>
      </c>
      <c r="B1" s="133"/>
      <c r="C1" s="133"/>
      <c r="D1" s="10" t="s">
        <v>532</v>
      </c>
      <c r="E1" s="21">
        <v>2022</v>
      </c>
    </row>
    <row r="2" spans="1:5" s="12" customFormat="1" ht="18.899999999999999" customHeight="1" x14ac:dyDescent="0.3">
      <c r="A2" s="133" t="s">
        <v>537</v>
      </c>
      <c r="B2" s="133"/>
      <c r="C2" s="133"/>
      <c r="D2" s="10" t="s">
        <v>533</v>
      </c>
      <c r="E2" s="21" t="s">
        <v>535</v>
      </c>
    </row>
    <row r="3" spans="1:5" s="12" customFormat="1" ht="18.899999999999999" customHeight="1" x14ac:dyDescent="0.3">
      <c r="A3" s="133" t="s">
        <v>588</v>
      </c>
      <c r="B3" s="133"/>
      <c r="C3" s="133"/>
      <c r="D3" s="10" t="s">
        <v>534</v>
      </c>
      <c r="E3" s="21">
        <v>4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2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7843200.6299999999</v>
      </c>
      <c r="D8" s="88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88"/>
      <c r="E16" s="45"/>
    </row>
    <row r="17" spans="1:5" ht="20.399999999999999" x14ac:dyDescent="0.2">
      <c r="A17" s="46">
        <v>4118</v>
      </c>
      <c r="B17" s="48" t="s">
        <v>427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88"/>
      <c r="E26" s="45"/>
    </row>
    <row r="27" spans="1:5" ht="20.399999999999999" x14ac:dyDescent="0.2">
      <c r="A27" s="46">
        <v>4132</v>
      </c>
      <c r="B27" s="48" t="s">
        <v>429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88"/>
      <c r="E31" s="45"/>
    </row>
    <row r="32" spans="1:5" ht="20.399999999999999" x14ac:dyDescent="0.2">
      <c r="A32" s="46">
        <v>4145</v>
      </c>
      <c r="B32" s="48" t="s">
        <v>430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431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431</v>
      </c>
      <c r="C35" s="51">
        <v>0</v>
      </c>
      <c r="D35" s="88"/>
      <c r="E35" s="45"/>
    </row>
    <row r="36" spans="1:5" ht="20.399999999999999" x14ac:dyDescent="0.2">
      <c r="A36" s="46">
        <v>4154</v>
      </c>
      <c r="B36" s="48" t="s">
        <v>432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88"/>
      <c r="E42" s="45"/>
    </row>
    <row r="43" spans="1:5" ht="20.399999999999999" x14ac:dyDescent="0.2">
      <c r="A43" s="46">
        <v>4166</v>
      </c>
      <c r="B43" s="48" t="s">
        <v>434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527</v>
      </c>
      <c r="C46" s="51">
        <f>SUM(C47:C54)</f>
        <v>7843200.6299999999</v>
      </c>
      <c r="D46" s="88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88"/>
      <c r="E48" s="45"/>
    </row>
    <row r="49" spans="1:5" ht="20.399999999999999" x14ac:dyDescent="0.2">
      <c r="A49" s="46">
        <v>4173</v>
      </c>
      <c r="B49" s="48" t="s">
        <v>437</v>
      </c>
      <c r="C49" s="51">
        <v>7843200.6299999999</v>
      </c>
      <c r="D49" s="88"/>
      <c r="E49" s="45"/>
    </row>
    <row r="50" spans="1:5" ht="20.399999999999999" x14ac:dyDescent="0.2">
      <c r="A50" s="46">
        <v>4174</v>
      </c>
      <c r="B50" s="48" t="s">
        <v>438</v>
      </c>
      <c r="C50" s="51">
        <v>0</v>
      </c>
      <c r="D50" s="88"/>
      <c r="E50" s="45"/>
    </row>
    <row r="51" spans="1:5" ht="20.399999999999999" x14ac:dyDescent="0.2">
      <c r="A51" s="46">
        <v>4175</v>
      </c>
      <c r="B51" s="48" t="s">
        <v>439</v>
      </c>
      <c r="C51" s="51">
        <v>0</v>
      </c>
      <c r="D51" s="88"/>
      <c r="E51" s="45"/>
    </row>
    <row r="52" spans="1:5" ht="20.399999999999999" x14ac:dyDescent="0.2">
      <c r="A52" s="46">
        <v>4176</v>
      </c>
      <c r="B52" s="48" t="s">
        <v>440</v>
      </c>
      <c r="C52" s="51">
        <v>0</v>
      </c>
      <c r="D52" s="88"/>
      <c r="E52" s="45"/>
    </row>
    <row r="53" spans="1:5" ht="20.399999999999999" x14ac:dyDescent="0.2">
      <c r="A53" s="46">
        <v>4177</v>
      </c>
      <c r="B53" s="48" t="s">
        <v>441</v>
      </c>
      <c r="C53" s="51">
        <v>0</v>
      </c>
      <c r="D53" s="88"/>
      <c r="E53" s="45"/>
    </row>
    <row r="54" spans="1:5" x14ac:dyDescent="0.2">
      <c r="A54" s="46">
        <v>4178</v>
      </c>
      <c r="B54" s="48" t="s">
        <v>442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0.6" x14ac:dyDescent="0.2">
      <c r="A58" s="46">
        <v>4200</v>
      </c>
      <c r="B58" s="48" t="s">
        <v>443</v>
      </c>
      <c r="C58" s="51">
        <f>+C59+C65</f>
        <v>54416058.359999999</v>
      </c>
      <c r="D58" s="88"/>
      <c r="E58" s="45"/>
    </row>
    <row r="59" spans="1:5" x14ac:dyDescent="0.2">
      <c r="A59" s="46">
        <v>4210</v>
      </c>
      <c r="B59" s="48" t="s">
        <v>444</v>
      </c>
      <c r="C59" s="51">
        <f>SUM(C60:C64)</f>
        <v>17555738.829999998</v>
      </c>
      <c r="D59" s="88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270</v>
      </c>
      <c r="C62" s="51">
        <v>17555738.829999998</v>
      </c>
      <c r="D62" s="88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271</v>
      </c>
      <c r="C65" s="51">
        <f>SUM(C66:C69)</f>
        <v>36860319.530000001</v>
      </c>
      <c r="D65" s="88"/>
      <c r="E65" s="45"/>
    </row>
    <row r="66" spans="1:5" x14ac:dyDescent="0.2">
      <c r="A66" s="46">
        <v>4221</v>
      </c>
      <c r="B66" s="47" t="s">
        <v>272</v>
      </c>
      <c r="C66" s="51">
        <v>36860319.530000001</v>
      </c>
      <c r="D66" s="88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276060.13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276060.13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276060.13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C99+C127+C160+C170+C185+C218</f>
        <v>63017360.380000003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56360238.469999999</v>
      </c>
      <c r="D99" s="53">
        <f>C99/$C$98</f>
        <v>0.89436050843994419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43395189.719999999</v>
      </c>
      <c r="D100" s="53">
        <f t="shared" ref="D100:D163" si="0">C100/$C$98</f>
        <v>0.68862277725254351</v>
      </c>
      <c r="E100" s="52"/>
    </row>
    <row r="101" spans="1:5" x14ac:dyDescent="0.2">
      <c r="A101" s="50">
        <v>5111</v>
      </c>
      <c r="B101" s="47" t="s">
        <v>296</v>
      </c>
      <c r="C101" s="51">
        <v>22244442.460000001</v>
      </c>
      <c r="D101" s="53">
        <f t="shared" si="0"/>
        <v>0.35298911801230859</v>
      </c>
      <c r="E101" s="52"/>
    </row>
    <row r="102" spans="1:5" x14ac:dyDescent="0.2">
      <c r="A102" s="50">
        <v>5112</v>
      </c>
      <c r="B102" s="47" t="s">
        <v>297</v>
      </c>
      <c r="C102" s="51">
        <v>5698465.6799999997</v>
      </c>
      <c r="D102" s="53">
        <f t="shared" si="0"/>
        <v>9.0426918005415816E-2</v>
      </c>
      <c r="E102" s="52"/>
    </row>
    <row r="103" spans="1:5" x14ac:dyDescent="0.2">
      <c r="A103" s="50">
        <v>5113</v>
      </c>
      <c r="B103" s="47" t="s">
        <v>298</v>
      </c>
      <c r="C103" s="51">
        <v>4060926.68</v>
      </c>
      <c r="D103" s="53">
        <f t="shared" si="0"/>
        <v>6.4441396077402638E-2</v>
      </c>
      <c r="E103" s="52"/>
    </row>
    <row r="104" spans="1:5" x14ac:dyDescent="0.2">
      <c r="A104" s="50">
        <v>5114</v>
      </c>
      <c r="B104" s="47" t="s">
        <v>299</v>
      </c>
      <c r="C104" s="51">
        <v>4660950.4800000004</v>
      </c>
      <c r="D104" s="53">
        <f t="shared" si="0"/>
        <v>7.3962959601831552E-2</v>
      </c>
      <c r="E104" s="52"/>
    </row>
    <row r="105" spans="1:5" x14ac:dyDescent="0.2">
      <c r="A105" s="50">
        <v>5115</v>
      </c>
      <c r="B105" s="47" t="s">
        <v>300</v>
      </c>
      <c r="C105" s="51">
        <v>6730404.4199999999</v>
      </c>
      <c r="D105" s="53">
        <f t="shared" si="0"/>
        <v>0.1068023855555849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1877193.67</v>
      </c>
      <c r="D107" s="53">
        <f t="shared" si="0"/>
        <v>2.9788516349786211E-2</v>
      </c>
      <c r="E107" s="52"/>
    </row>
    <row r="108" spans="1:5" x14ac:dyDescent="0.2">
      <c r="A108" s="50">
        <v>5121</v>
      </c>
      <c r="B108" s="47" t="s">
        <v>303</v>
      </c>
      <c r="C108" s="51">
        <v>664634.91</v>
      </c>
      <c r="D108" s="53">
        <f t="shared" si="0"/>
        <v>1.0546854168314817E-2</v>
      </c>
      <c r="E108" s="52"/>
    </row>
    <row r="109" spans="1:5" x14ac:dyDescent="0.2">
      <c r="A109" s="50">
        <v>5122</v>
      </c>
      <c r="B109" s="47" t="s">
        <v>304</v>
      </c>
      <c r="C109" s="51">
        <v>165691.71</v>
      </c>
      <c r="D109" s="53">
        <f t="shared" si="0"/>
        <v>2.6293026080569703E-3</v>
      </c>
      <c r="E109" s="52"/>
    </row>
    <row r="110" spans="1:5" x14ac:dyDescent="0.2">
      <c r="A110" s="50">
        <v>5123</v>
      </c>
      <c r="B110" s="47" t="s">
        <v>305</v>
      </c>
      <c r="C110" s="51">
        <v>1276</v>
      </c>
      <c r="D110" s="53">
        <f t="shared" si="0"/>
        <v>2.0248388575871986E-5</v>
      </c>
      <c r="E110" s="52"/>
    </row>
    <row r="111" spans="1:5" x14ac:dyDescent="0.2">
      <c r="A111" s="50">
        <v>5124</v>
      </c>
      <c r="B111" s="47" t="s">
        <v>306</v>
      </c>
      <c r="C111" s="51">
        <v>186153.17</v>
      </c>
      <c r="D111" s="53">
        <f t="shared" si="0"/>
        <v>2.9539982137855455E-3</v>
      </c>
      <c r="E111" s="52"/>
    </row>
    <row r="112" spans="1:5" x14ac:dyDescent="0.2">
      <c r="A112" s="50">
        <v>5125</v>
      </c>
      <c r="B112" s="47" t="s">
        <v>307</v>
      </c>
      <c r="C112" s="51">
        <v>165561.38</v>
      </c>
      <c r="D112" s="53">
        <f t="shared" si="0"/>
        <v>2.6272344478037624E-3</v>
      </c>
      <c r="E112" s="52"/>
    </row>
    <row r="113" spans="1:5" x14ac:dyDescent="0.2">
      <c r="A113" s="50">
        <v>5126</v>
      </c>
      <c r="B113" s="47" t="s">
        <v>308</v>
      </c>
      <c r="C113" s="51">
        <v>333000.5</v>
      </c>
      <c r="D113" s="53">
        <f t="shared" si="0"/>
        <v>5.2842660814730871E-3</v>
      </c>
      <c r="E113" s="52"/>
    </row>
    <row r="114" spans="1:5" x14ac:dyDescent="0.2">
      <c r="A114" s="50">
        <v>5127</v>
      </c>
      <c r="B114" s="47" t="s">
        <v>309</v>
      </c>
      <c r="C114" s="51">
        <v>78962.73</v>
      </c>
      <c r="D114" s="53">
        <f t="shared" si="0"/>
        <v>1.2530313793508339E-3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281913.27</v>
      </c>
      <c r="D116" s="53">
        <f t="shared" si="0"/>
        <v>4.4735810624253252E-3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11087855.08</v>
      </c>
      <c r="D117" s="53">
        <f t="shared" si="0"/>
        <v>0.17594921483761455</v>
      </c>
      <c r="E117" s="52"/>
    </row>
    <row r="118" spans="1:5" x14ac:dyDescent="0.2">
      <c r="A118" s="50">
        <v>5131</v>
      </c>
      <c r="B118" s="47" t="s">
        <v>313</v>
      </c>
      <c r="C118" s="51">
        <v>1157375.8899999999</v>
      </c>
      <c r="D118" s="53">
        <f t="shared" si="0"/>
        <v>1.8365984913060872E-2</v>
      </c>
      <c r="E118" s="52"/>
    </row>
    <row r="119" spans="1:5" x14ac:dyDescent="0.2">
      <c r="A119" s="50">
        <v>5132</v>
      </c>
      <c r="B119" s="47" t="s">
        <v>314</v>
      </c>
      <c r="C119" s="51">
        <v>526497.24</v>
      </c>
      <c r="D119" s="53">
        <f t="shared" si="0"/>
        <v>8.3547967865549612E-3</v>
      </c>
      <c r="E119" s="52"/>
    </row>
    <row r="120" spans="1:5" x14ac:dyDescent="0.2">
      <c r="A120" s="50">
        <v>5133</v>
      </c>
      <c r="B120" s="47" t="s">
        <v>315</v>
      </c>
      <c r="C120" s="51">
        <v>2695946.97</v>
      </c>
      <c r="D120" s="53">
        <f t="shared" si="0"/>
        <v>4.2781020241774846E-2</v>
      </c>
      <c r="E120" s="52"/>
    </row>
    <row r="121" spans="1:5" x14ac:dyDescent="0.2">
      <c r="A121" s="50">
        <v>5134</v>
      </c>
      <c r="B121" s="47" t="s">
        <v>316</v>
      </c>
      <c r="C121" s="51">
        <v>265106.8</v>
      </c>
      <c r="D121" s="53">
        <f t="shared" si="0"/>
        <v>4.2068851884843094E-3</v>
      </c>
      <c r="E121" s="52"/>
    </row>
    <row r="122" spans="1:5" x14ac:dyDescent="0.2">
      <c r="A122" s="50">
        <v>5135</v>
      </c>
      <c r="B122" s="47" t="s">
        <v>317</v>
      </c>
      <c r="C122" s="51">
        <v>4556518.05</v>
      </c>
      <c r="D122" s="53">
        <f t="shared" si="0"/>
        <v>7.2305758643710416E-2</v>
      </c>
      <c r="E122" s="52"/>
    </row>
    <row r="123" spans="1:5" x14ac:dyDescent="0.2">
      <c r="A123" s="50">
        <v>5136</v>
      </c>
      <c r="B123" s="47" t="s">
        <v>318</v>
      </c>
      <c r="C123" s="51">
        <v>184033.72</v>
      </c>
      <c r="D123" s="53">
        <f t="shared" si="0"/>
        <v>2.9203654182000187E-3</v>
      </c>
      <c r="E123" s="52"/>
    </row>
    <row r="124" spans="1:5" x14ac:dyDescent="0.2">
      <c r="A124" s="50">
        <v>5137</v>
      </c>
      <c r="B124" s="47" t="s">
        <v>319</v>
      </c>
      <c r="C124" s="51">
        <v>138108.79999999999</v>
      </c>
      <c r="D124" s="53">
        <f t="shared" si="0"/>
        <v>2.1915992540340037E-3</v>
      </c>
      <c r="E124" s="52"/>
    </row>
    <row r="125" spans="1:5" x14ac:dyDescent="0.2">
      <c r="A125" s="50">
        <v>5138</v>
      </c>
      <c r="B125" s="47" t="s">
        <v>320</v>
      </c>
      <c r="C125" s="51">
        <v>547175.35</v>
      </c>
      <c r="D125" s="53">
        <f t="shared" si="0"/>
        <v>8.6829303338078027E-3</v>
      </c>
      <c r="E125" s="52"/>
    </row>
    <row r="126" spans="1:5" x14ac:dyDescent="0.2">
      <c r="A126" s="50">
        <v>5139</v>
      </c>
      <c r="B126" s="47" t="s">
        <v>321</v>
      </c>
      <c r="C126" s="51">
        <v>1017092.26</v>
      </c>
      <c r="D126" s="53">
        <f t="shared" si="0"/>
        <v>1.6139874057987322E-2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263446.53000000003</v>
      </c>
      <c r="D127" s="53">
        <f t="shared" si="0"/>
        <v>4.1805389564303422E-3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263446.53000000003</v>
      </c>
      <c r="D137" s="53">
        <f t="shared" si="0"/>
        <v>4.1805389564303422E-3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263446.53000000003</v>
      </c>
      <c r="D139" s="53">
        <f t="shared" si="0"/>
        <v>4.1805389564303422E-3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20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C186+C195+C198+C204+C206+C208</f>
        <v>6393675.3799999999</v>
      </c>
      <c r="D185" s="53">
        <f t="shared" si="1"/>
        <v>0.10145895260362538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6393675.3799999999</v>
      </c>
      <c r="D186" s="53">
        <f t="shared" si="1"/>
        <v>0.10145895260362538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3681189.59</v>
      </c>
      <c r="D189" s="53">
        <f t="shared" si="1"/>
        <v>5.8415483730231095E-2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2621364</v>
      </c>
      <c r="D191" s="53">
        <f t="shared" si="1"/>
        <v>4.1597489710659949E-2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3266.6</v>
      </c>
      <c r="D193" s="53">
        <f t="shared" si="1"/>
        <v>5.1836509499955663E-5</v>
      </c>
      <c r="E193" s="52"/>
    </row>
    <row r="194" spans="1:5" x14ac:dyDescent="0.2">
      <c r="A194" s="50">
        <v>5518</v>
      </c>
      <c r="B194" s="47" t="s">
        <v>45</v>
      </c>
      <c r="C194" s="51">
        <v>87855.19</v>
      </c>
      <c r="D194" s="53">
        <f t="shared" si="1"/>
        <v>1.3941426532343754E-3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5540</v>
      </c>
      <c r="B204" s="47" t="s">
        <v>390</v>
      </c>
      <c r="C204" s="51">
        <f>SUM(C205)</f>
        <v>0</v>
      </c>
      <c r="D204" s="53">
        <f t="shared" si="1"/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5550</v>
      </c>
      <c r="B206" s="47" t="s">
        <v>391</v>
      </c>
      <c r="C206" s="51">
        <f>C207</f>
        <v>0</v>
      </c>
      <c r="D206" s="53">
        <f t="shared" si="1"/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5590</v>
      </c>
      <c r="B208" s="47" t="s">
        <v>392</v>
      </c>
      <c r="C208" s="51">
        <f>SUM(C209:C217)</f>
        <v>0</v>
      </c>
      <c r="D208" s="53">
        <f t="shared" si="1"/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f t="shared" si="1"/>
        <v>0</v>
      </c>
      <c r="E217" s="52"/>
    </row>
    <row r="218" spans="1:5" x14ac:dyDescent="0.2">
      <c r="A218" s="50">
        <v>5600</v>
      </c>
      <c r="B218" s="47" t="s">
        <v>43</v>
      </c>
      <c r="C218" s="51">
        <f>C219</f>
        <v>0</v>
      </c>
      <c r="D218" s="53">
        <f t="shared" si="1"/>
        <v>0</v>
      </c>
      <c r="E218" s="52"/>
    </row>
    <row r="219" spans="1:5" x14ac:dyDescent="0.2">
      <c r="A219" s="50">
        <v>5610</v>
      </c>
      <c r="B219" s="47" t="s">
        <v>400</v>
      </c>
      <c r="C219" s="51">
        <f>C220</f>
        <v>0</v>
      </c>
      <c r="D219" s="53">
        <f t="shared" si="1"/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f t="shared" si="1"/>
        <v>0</v>
      </c>
      <c r="E220" s="52"/>
    </row>
    <row r="222" spans="1:5" x14ac:dyDescent="0.2">
      <c r="B222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9055118110236227" right="0.59055118110236227" top="0.74803149606299213" bottom="0.74803149606299213" header="0.31496062992125984" footer="0.31496062992125984"/>
  <pageSetup scale="6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showGridLines="0" topLeftCell="A25" workbookViewId="0">
      <selection activeCell="B8" sqref="B8"/>
    </sheetView>
  </sheetViews>
  <sheetFormatPr baseColWidth="10" defaultColWidth="9.109375" defaultRowHeight="10.199999999999999" x14ac:dyDescent="0.2"/>
  <cols>
    <col min="1" max="1" width="10" style="25" customWidth="1"/>
    <col min="2" max="2" width="48.109375" style="25" customWidth="1"/>
    <col min="3" max="3" width="22.88671875" style="25" customWidth="1"/>
    <col min="4" max="5" width="16.6640625" style="25" customWidth="1"/>
    <col min="6" max="16384" width="9.109375" style="25"/>
  </cols>
  <sheetData>
    <row r="1" spans="1:5" ht="18.899999999999999" customHeight="1" x14ac:dyDescent="0.2">
      <c r="A1" s="137" t="s">
        <v>587</v>
      </c>
      <c r="B1" s="137"/>
      <c r="C1" s="137"/>
      <c r="D1" s="23" t="s">
        <v>532</v>
      </c>
      <c r="E1" s="24">
        <v>2022</v>
      </c>
    </row>
    <row r="2" spans="1:5" ht="18.899999999999999" customHeight="1" x14ac:dyDescent="0.2">
      <c r="A2" s="137" t="s">
        <v>538</v>
      </c>
      <c r="B2" s="137"/>
      <c r="C2" s="137"/>
      <c r="D2" s="23" t="s">
        <v>533</v>
      </c>
      <c r="E2" s="24" t="s">
        <v>535</v>
      </c>
    </row>
    <row r="3" spans="1:5" ht="18.899999999999999" customHeight="1" x14ac:dyDescent="0.2">
      <c r="A3" s="137" t="s">
        <v>588</v>
      </c>
      <c r="B3" s="137"/>
      <c r="C3" s="137"/>
      <c r="D3" s="23" t="s">
        <v>534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161463258.61000001</v>
      </c>
    </row>
    <row r="9" spans="1:5" x14ac:dyDescent="0.2">
      <c r="A9" s="29">
        <v>3120</v>
      </c>
      <c r="B9" s="25" t="s">
        <v>402</v>
      </c>
      <c r="C9" s="30">
        <v>188921.55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-482041.26</v>
      </c>
    </row>
    <row r="15" spans="1:5" x14ac:dyDescent="0.2">
      <c r="A15" s="29">
        <v>3220</v>
      </c>
      <c r="B15" s="25" t="s">
        <v>406</v>
      </c>
      <c r="C15" s="30">
        <v>-41756257.770000003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9055118110236227" right="0.59055118110236227" top="0.74803149606299213" bottom="0.74803149606299213" header="0.31496062992125984" footer="0.31496062992125984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showGridLines="0" topLeftCell="A148" workbookViewId="0">
      <selection activeCell="B8" sqref="B8"/>
    </sheetView>
  </sheetViews>
  <sheetFormatPr baseColWidth="10" defaultColWidth="9.109375" defaultRowHeight="10.199999999999999" x14ac:dyDescent="0.2"/>
  <cols>
    <col min="1" max="1" width="10" style="25" customWidth="1"/>
    <col min="2" max="2" width="63.44140625" style="25" bestFit="1" customWidth="1"/>
    <col min="3" max="3" width="15.33203125" style="25" bestFit="1" customWidth="1"/>
    <col min="4" max="4" width="16.44140625" style="25" bestFit="1" customWidth="1"/>
    <col min="5" max="5" width="9.21875" style="25" customWidth="1"/>
    <col min="6" max="16384" width="9.109375" style="25"/>
  </cols>
  <sheetData>
    <row r="1" spans="1:5" s="31" customFormat="1" ht="18.899999999999999" customHeight="1" x14ac:dyDescent="0.3">
      <c r="A1" s="137" t="s">
        <v>587</v>
      </c>
      <c r="B1" s="137"/>
      <c r="C1" s="137"/>
      <c r="D1" s="23" t="s">
        <v>532</v>
      </c>
      <c r="E1" s="24">
        <v>2022</v>
      </c>
    </row>
    <row r="2" spans="1:5" s="31" customFormat="1" ht="18.899999999999999" customHeight="1" x14ac:dyDescent="0.3">
      <c r="A2" s="137" t="s">
        <v>539</v>
      </c>
      <c r="B2" s="137"/>
      <c r="C2" s="137"/>
      <c r="D2" s="23" t="s">
        <v>533</v>
      </c>
      <c r="E2" s="24" t="s">
        <v>535</v>
      </c>
    </row>
    <row r="3" spans="1:5" s="31" customFormat="1" ht="18.899999999999999" customHeight="1" x14ac:dyDescent="0.3">
      <c r="A3" s="137" t="s">
        <v>588</v>
      </c>
      <c r="B3" s="137"/>
      <c r="C3" s="137"/>
      <c r="D3" s="23" t="s">
        <v>534</v>
      </c>
      <c r="E3" s="24">
        <v>4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94">
        <v>2022</v>
      </c>
      <c r="D7" s="94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8051133.4000000004</v>
      </c>
      <c r="D9" s="30">
        <v>10995853.99</v>
      </c>
    </row>
    <row r="10" spans="1:5" x14ac:dyDescent="0.2">
      <c r="A10" s="29">
        <v>1113</v>
      </c>
      <c r="B10" s="25" t="s">
        <v>421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554</v>
      </c>
      <c r="C15" s="100">
        <f>SUM(C8:C14)</f>
        <v>8051133.4000000004</v>
      </c>
      <c r="D15" s="100">
        <f>SUM(D8:D14)</f>
        <v>10995853.99</v>
      </c>
    </row>
    <row r="18" spans="1:5" x14ac:dyDescent="0.2">
      <c r="A18" s="27" t="s">
        <v>119</v>
      </c>
      <c r="B18" s="27"/>
      <c r="C18" s="27"/>
      <c r="D18" s="27"/>
      <c r="E18" s="95"/>
    </row>
    <row r="19" spans="1:5" x14ac:dyDescent="0.2">
      <c r="A19" s="28" t="s">
        <v>94</v>
      </c>
      <c r="B19" s="28" t="s">
        <v>576</v>
      </c>
      <c r="C19" s="109" t="s">
        <v>575</v>
      </c>
      <c r="D19" s="109" t="s">
        <v>122</v>
      </c>
      <c r="E19" s="95"/>
    </row>
    <row r="20" spans="1:5" x14ac:dyDescent="0.2">
      <c r="A20" s="98">
        <v>1230</v>
      </c>
      <c r="B20" s="99" t="s">
        <v>163</v>
      </c>
      <c r="C20" s="100">
        <f>SUM(C21:C27)</f>
        <v>742824.97</v>
      </c>
      <c r="D20" s="100">
        <f>SUM(D21:D27)</f>
        <v>742824.97</v>
      </c>
      <c r="E20" s="95"/>
    </row>
    <row r="21" spans="1:5" x14ac:dyDescent="0.2">
      <c r="A21" s="29">
        <v>1231</v>
      </c>
      <c r="B21" s="25" t="s">
        <v>164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165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166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167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168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169</v>
      </c>
      <c r="C26" s="30">
        <v>742824.97</v>
      </c>
      <c r="D26" s="97">
        <v>742824.97</v>
      </c>
      <c r="E26" s="95"/>
    </row>
    <row r="27" spans="1:5" x14ac:dyDescent="0.2">
      <c r="A27" s="29">
        <v>1239</v>
      </c>
      <c r="B27" s="25" t="s">
        <v>170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171</v>
      </c>
      <c r="C28" s="100">
        <f>SUM(C29:C36)</f>
        <v>3012925.5</v>
      </c>
      <c r="D28" s="100">
        <f>SUM(D29:D36)</f>
        <v>3012925.5</v>
      </c>
      <c r="E28" s="95"/>
    </row>
    <row r="29" spans="1:5" x14ac:dyDescent="0.2">
      <c r="A29" s="29">
        <v>1241</v>
      </c>
      <c r="B29" s="25" t="s">
        <v>172</v>
      </c>
      <c r="C29" s="30">
        <v>604932.99</v>
      </c>
      <c r="D29" s="97">
        <v>604932.99</v>
      </c>
      <c r="E29" s="95"/>
    </row>
    <row r="30" spans="1:5" x14ac:dyDescent="0.2">
      <c r="A30" s="29">
        <v>1242</v>
      </c>
      <c r="B30" s="25" t="s">
        <v>173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174</v>
      </c>
      <c r="C31" s="30">
        <v>3600</v>
      </c>
      <c r="D31" s="97">
        <v>3600</v>
      </c>
      <c r="E31" s="95"/>
    </row>
    <row r="32" spans="1:5" x14ac:dyDescent="0.2">
      <c r="A32" s="29">
        <v>1244</v>
      </c>
      <c r="B32" s="25" t="s">
        <v>175</v>
      </c>
      <c r="C32" s="30">
        <v>8577.19</v>
      </c>
      <c r="D32" s="97">
        <v>8577.19</v>
      </c>
      <c r="E32" s="95"/>
    </row>
    <row r="33" spans="1:5" x14ac:dyDescent="0.2">
      <c r="A33" s="29">
        <v>1245</v>
      </c>
      <c r="B33" s="25" t="s">
        <v>176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177</v>
      </c>
      <c r="C34" s="30">
        <v>2395815.3199999998</v>
      </c>
      <c r="D34" s="97">
        <v>2395815.3199999998</v>
      </c>
    </row>
    <row r="35" spans="1:5" x14ac:dyDescent="0.2">
      <c r="A35" s="29">
        <v>1247</v>
      </c>
      <c r="B35" s="25" t="s">
        <v>178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181</v>
      </c>
      <c r="C37" s="100">
        <f>SUM(C38:C42)</f>
        <v>0</v>
      </c>
      <c r="D37" s="100">
        <f>SUM(D38:D42)</f>
        <v>0</v>
      </c>
      <c r="E37" s="99"/>
    </row>
    <row r="38" spans="1:5" x14ac:dyDescent="0.2">
      <c r="A38" s="29">
        <v>1251</v>
      </c>
      <c r="B38" s="25" t="s">
        <v>182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97">
        <v>0</v>
      </c>
    </row>
    <row r="43" spans="1:5" x14ac:dyDescent="0.2">
      <c r="B43" s="101" t="s">
        <v>555</v>
      </c>
      <c r="C43" s="100">
        <f>C20+C28+C37</f>
        <v>3755750.4699999997</v>
      </c>
      <c r="D43" s="100">
        <f>D20+D28+D37</f>
        <v>3755750.4699999997</v>
      </c>
    </row>
    <row r="44" spans="1:5" s="95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94">
        <v>2022</v>
      </c>
      <c r="D46" s="94">
        <v>2021</v>
      </c>
      <c r="E46" s="28"/>
    </row>
    <row r="47" spans="1:5" s="95" customFormat="1" x14ac:dyDescent="0.2">
      <c r="A47" s="98">
        <v>3210</v>
      </c>
      <c r="B47" s="99" t="s">
        <v>556</v>
      </c>
      <c r="C47" s="100">
        <v>-482041.26</v>
      </c>
      <c r="D47" s="100">
        <v>-3460967.69</v>
      </c>
    </row>
    <row r="48" spans="1:5" x14ac:dyDescent="0.2">
      <c r="A48" s="96"/>
      <c r="B48" s="101" t="s">
        <v>544</v>
      </c>
      <c r="C48" s="100">
        <f>C51+C63+C95+C98+C49</f>
        <v>6400635.3799999999</v>
      </c>
      <c r="D48" s="100">
        <f>D51+D63+D95+D98+D49</f>
        <v>0</v>
      </c>
    </row>
    <row r="49" spans="1:4" s="95" customFormat="1" x14ac:dyDescent="0.2">
      <c r="A49" s="118">
        <v>5100</v>
      </c>
      <c r="B49" s="119" t="s">
        <v>294</v>
      </c>
      <c r="C49" s="120">
        <f>SUM(C50:C50)</f>
        <v>0</v>
      </c>
      <c r="D49" s="120">
        <f>SUM(D50:D50)</f>
        <v>0</v>
      </c>
    </row>
    <row r="50" spans="1:4" s="95" customFormat="1" x14ac:dyDescent="0.2">
      <c r="A50" s="121">
        <v>5130</v>
      </c>
      <c r="B50" s="122" t="s">
        <v>577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359</v>
      </c>
      <c r="C51" s="100">
        <f>C52+C54+C56+C58+C60</f>
        <v>0</v>
      </c>
      <c r="D51" s="100">
        <f>D52+D54+D56+D58+D60</f>
        <v>0</v>
      </c>
    </row>
    <row r="52" spans="1:4" x14ac:dyDescent="0.2">
      <c r="A52" s="96">
        <v>5410</v>
      </c>
      <c r="B52" s="95" t="s">
        <v>545</v>
      </c>
      <c r="C52" s="97">
        <f>C53</f>
        <v>0</v>
      </c>
      <c r="D52" s="97">
        <f>D53</f>
        <v>0</v>
      </c>
    </row>
    <row r="53" spans="1:4" x14ac:dyDescent="0.2">
      <c r="A53" s="96">
        <v>5411</v>
      </c>
      <c r="B53" s="95" t="s">
        <v>361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546</v>
      </c>
      <c r="C54" s="97">
        <f>C55</f>
        <v>0</v>
      </c>
      <c r="D54" s="97">
        <f>D55</f>
        <v>0</v>
      </c>
    </row>
    <row r="55" spans="1:4" x14ac:dyDescent="0.2">
      <c r="A55" s="96">
        <v>5421</v>
      </c>
      <c r="B55" s="95" t="s">
        <v>364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547</v>
      </c>
      <c r="C56" s="97">
        <f>C57</f>
        <v>0</v>
      </c>
      <c r="D56" s="97">
        <f>D57</f>
        <v>0</v>
      </c>
    </row>
    <row r="57" spans="1:4" x14ac:dyDescent="0.2">
      <c r="A57" s="96">
        <v>5431</v>
      </c>
      <c r="B57" s="95" t="s">
        <v>367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548</v>
      </c>
      <c r="C58" s="97">
        <f>C59</f>
        <v>0</v>
      </c>
      <c r="D58" s="97">
        <f>D59</f>
        <v>0</v>
      </c>
    </row>
    <row r="59" spans="1:4" x14ac:dyDescent="0.2">
      <c r="A59" s="96">
        <v>5441</v>
      </c>
      <c r="B59" s="95" t="s">
        <v>548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549</v>
      </c>
      <c r="C60" s="97">
        <f>SUM(C61:C62)</f>
        <v>0</v>
      </c>
      <c r="D60" s="97">
        <f>SUM(D61:D62)</f>
        <v>0</v>
      </c>
    </row>
    <row r="61" spans="1:4" x14ac:dyDescent="0.2">
      <c r="A61" s="96">
        <v>5451</v>
      </c>
      <c r="B61" s="95" t="s">
        <v>371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372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373</v>
      </c>
      <c r="C63" s="100">
        <f>C64+C73+C76+C82+C84+C86</f>
        <v>6393675.3799999999</v>
      </c>
      <c r="D63" s="100">
        <f>D64+D73+D76+D82+D84+D86</f>
        <v>0</v>
      </c>
    </row>
    <row r="64" spans="1:4" x14ac:dyDescent="0.2">
      <c r="A64" s="29">
        <v>5510</v>
      </c>
      <c r="B64" s="25" t="s">
        <v>374</v>
      </c>
      <c r="C64" s="30">
        <f>SUM(C65:C72)</f>
        <v>6393675.3799999999</v>
      </c>
      <c r="D64" s="30">
        <f>SUM(D65:D72)</f>
        <v>0</v>
      </c>
    </row>
    <row r="65" spans="1:4" x14ac:dyDescent="0.2">
      <c r="A65" s="29">
        <v>5511</v>
      </c>
      <c r="B65" s="25" t="s">
        <v>375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377</v>
      </c>
      <c r="C67" s="30">
        <v>3681189.59</v>
      </c>
      <c r="D67" s="30">
        <v>0</v>
      </c>
    </row>
    <row r="68" spans="1:4" x14ac:dyDescent="0.2">
      <c r="A68" s="29">
        <v>5514</v>
      </c>
      <c r="B68" s="25" t="s">
        <v>378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379</v>
      </c>
      <c r="C69" s="30">
        <v>2621364</v>
      </c>
      <c r="D69" s="30">
        <v>0</v>
      </c>
    </row>
    <row r="70" spans="1:4" x14ac:dyDescent="0.2">
      <c r="A70" s="29">
        <v>5516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381</v>
      </c>
      <c r="C71" s="30">
        <v>3266.6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87855.19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384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389</v>
      </c>
      <c r="C81" s="30">
        <v>0</v>
      </c>
      <c r="D81" s="30">
        <v>0</v>
      </c>
    </row>
    <row r="82" spans="1:4" x14ac:dyDescent="0.2">
      <c r="A82" s="29">
        <v>5540</v>
      </c>
      <c r="B82" s="25" t="s">
        <v>390</v>
      </c>
      <c r="C82" s="30">
        <f>SUM(C83)</f>
        <v>0</v>
      </c>
      <c r="D82" s="30">
        <f>SUM(D83)</f>
        <v>0</v>
      </c>
    </row>
    <row r="83" spans="1:4" x14ac:dyDescent="0.2">
      <c r="A83" s="29">
        <v>5541</v>
      </c>
      <c r="B83" s="25" t="s">
        <v>390</v>
      </c>
      <c r="C83" s="30">
        <v>0</v>
      </c>
      <c r="D83" s="30">
        <v>0</v>
      </c>
    </row>
    <row r="84" spans="1:4" x14ac:dyDescent="0.2">
      <c r="A84" s="29">
        <v>5550</v>
      </c>
      <c r="B84" s="25" t="s">
        <v>391</v>
      </c>
      <c r="C84" s="30">
        <f>SUM(C85)</f>
        <v>0</v>
      </c>
      <c r="D84" s="30">
        <f>SUM(D85)</f>
        <v>0</v>
      </c>
    </row>
    <row r="85" spans="1:4" x14ac:dyDescent="0.2">
      <c r="A85" s="29">
        <v>5551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5590</v>
      </c>
      <c r="B86" s="25" t="s">
        <v>392</v>
      </c>
      <c r="C86" s="30">
        <f>SUM(C87:C94)</f>
        <v>0</v>
      </c>
      <c r="D86" s="30">
        <f>SUM(D87:D94)</f>
        <v>0</v>
      </c>
    </row>
    <row r="87" spans="1:4" x14ac:dyDescent="0.2">
      <c r="A87" s="29">
        <v>5591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5592</v>
      </c>
      <c r="B88" s="25" t="s">
        <v>394</v>
      </c>
      <c r="C88" s="30">
        <v>0</v>
      </c>
      <c r="D88" s="30">
        <v>0</v>
      </c>
    </row>
    <row r="89" spans="1:4" x14ac:dyDescent="0.2">
      <c r="A89" s="29">
        <v>5593</v>
      </c>
      <c r="B89" s="25" t="s">
        <v>395</v>
      </c>
      <c r="C89" s="30">
        <v>0</v>
      </c>
      <c r="D89" s="30">
        <v>0</v>
      </c>
    </row>
    <row r="90" spans="1:4" x14ac:dyDescent="0.2">
      <c r="A90" s="29">
        <v>5594</v>
      </c>
      <c r="B90" s="25" t="s">
        <v>396</v>
      </c>
      <c r="C90" s="30">
        <v>0</v>
      </c>
      <c r="D90" s="30">
        <v>0</v>
      </c>
    </row>
    <row r="91" spans="1:4" x14ac:dyDescent="0.2">
      <c r="A91" s="29">
        <v>5595</v>
      </c>
      <c r="B91" s="25" t="s">
        <v>397</v>
      </c>
      <c r="C91" s="30">
        <v>0</v>
      </c>
      <c r="D91" s="30">
        <v>0</v>
      </c>
    </row>
    <row r="92" spans="1:4" x14ac:dyDescent="0.2">
      <c r="A92" s="29">
        <v>5596</v>
      </c>
      <c r="B92" s="25" t="s">
        <v>290</v>
      </c>
      <c r="C92" s="30">
        <v>0</v>
      </c>
      <c r="D92" s="30">
        <v>0</v>
      </c>
    </row>
    <row r="93" spans="1:4" x14ac:dyDescent="0.2">
      <c r="A93" s="29">
        <v>5597</v>
      </c>
      <c r="B93" s="25" t="s">
        <v>398</v>
      </c>
      <c r="C93" s="30">
        <v>0</v>
      </c>
      <c r="D93" s="30">
        <v>0</v>
      </c>
    </row>
    <row r="94" spans="1:4" x14ac:dyDescent="0.2">
      <c r="A94" s="29">
        <v>5599</v>
      </c>
      <c r="B94" s="25" t="s">
        <v>399</v>
      </c>
      <c r="C94" s="30">
        <v>0</v>
      </c>
      <c r="D94" s="30">
        <v>0</v>
      </c>
    </row>
    <row r="95" spans="1:4" x14ac:dyDescent="0.2">
      <c r="A95" s="98">
        <v>5600</v>
      </c>
      <c r="B95" s="99" t="s">
        <v>43</v>
      </c>
      <c r="C95" s="100">
        <f>C96</f>
        <v>0</v>
      </c>
      <c r="D95" s="100">
        <f>D96</f>
        <v>0</v>
      </c>
    </row>
    <row r="96" spans="1:4" x14ac:dyDescent="0.2">
      <c r="A96" s="29">
        <v>5610</v>
      </c>
      <c r="B96" s="25" t="s">
        <v>400</v>
      </c>
      <c r="C96" s="30">
        <f>C97</f>
        <v>0</v>
      </c>
      <c r="D96" s="30">
        <f>D97</f>
        <v>0</v>
      </c>
    </row>
    <row r="97" spans="1:4" x14ac:dyDescent="0.2">
      <c r="A97" s="29">
        <v>5611</v>
      </c>
      <c r="B97" s="25" t="s">
        <v>401</v>
      </c>
      <c r="C97" s="30">
        <v>0</v>
      </c>
      <c r="D97" s="30">
        <v>0</v>
      </c>
    </row>
    <row r="98" spans="1:4" x14ac:dyDescent="0.2">
      <c r="A98" s="98">
        <v>2110</v>
      </c>
      <c r="B98" s="104" t="s">
        <v>557</v>
      </c>
      <c r="C98" s="100">
        <f>SUM(C99:C103)</f>
        <v>6960</v>
      </c>
      <c r="D98" s="100">
        <f>SUM(D99:D103)</f>
        <v>0</v>
      </c>
    </row>
    <row r="99" spans="1:4" x14ac:dyDescent="0.2">
      <c r="A99" s="96">
        <v>2111</v>
      </c>
      <c r="B99" s="95" t="s">
        <v>558</v>
      </c>
      <c r="C99" s="97">
        <v>0</v>
      </c>
      <c r="D99" s="97">
        <v>0</v>
      </c>
    </row>
    <row r="100" spans="1:4" x14ac:dyDescent="0.2">
      <c r="A100" s="96">
        <v>2112</v>
      </c>
      <c r="B100" s="95" t="s">
        <v>559</v>
      </c>
      <c r="C100" s="97">
        <v>0</v>
      </c>
      <c r="D100" s="97">
        <v>0</v>
      </c>
    </row>
    <row r="101" spans="1:4" x14ac:dyDescent="0.2">
      <c r="A101" s="96">
        <v>2112</v>
      </c>
      <c r="B101" s="95" t="s">
        <v>560</v>
      </c>
      <c r="C101" s="97">
        <v>6960</v>
      </c>
      <c r="D101" s="97">
        <v>0</v>
      </c>
    </row>
    <row r="102" spans="1:4" x14ac:dyDescent="0.2">
      <c r="A102" s="96">
        <v>2115</v>
      </c>
      <c r="B102" s="95" t="s">
        <v>561</v>
      </c>
      <c r="C102" s="97">
        <v>0</v>
      </c>
      <c r="D102" s="97">
        <v>0</v>
      </c>
    </row>
    <row r="103" spans="1:4" x14ac:dyDescent="0.2">
      <c r="A103" s="96">
        <v>2114</v>
      </c>
      <c r="B103" s="95" t="s">
        <v>562</v>
      </c>
      <c r="C103" s="97">
        <v>0</v>
      </c>
      <c r="D103" s="97">
        <v>0</v>
      </c>
    </row>
    <row r="104" spans="1:4" x14ac:dyDescent="0.2">
      <c r="A104" s="96"/>
      <c r="B104" s="101" t="s">
        <v>563</v>
      </c>
      <c r="C104" s="100">
        <f>+C105</f>
        <v>0</v>
      </c>
      <c r="D104" s="100">
        <f>+D105</f>
        <v>4509888.6500000004</v>
      </c>
    </row>
    <row r="105" spans="1:4" s="95" customFormat="1" x14ac:dyDescent="0.2">
      <c r="A105" s="118">
        <v>3100</v>
      </c>
      <c r="B105" s="124" t="s">
        <v>578</v>
      </c>
      <c r="C105" s="125">
        <f>SUM(C106:C109)</f>
        <v>0</v>
      </c>
      <c r="D105" s="125">
        <f>SUM(D106:D109)</f>
        <v>4509888.6500000004</v>
      </c>
    </row>
    <row r="106" spans="1:4" s="95" customFormat="1" x14ac:dyDescent="0.2">
      <c r="A106" s="121"/>
      <c r="B106" s="126" t="s">
        <v>579</v>
      </c>
      <c r="C106" s="127">
        <v>0</v>
      </c>
      <c r="D106" s="127">
        <v>0</v>
      </c>
    </row>
    <row r="107" spans="1:4" s="95" customFormat="1" x14ac:dyDescent="0.2">
      <c r="A107" s="121"/>
      <c r="B107" s="126" t="s">
        <v>580</v>
      </c>
      <c r="C107" s="127">
        <v>0</v>
      </c>
      <c r="D107" s="127">
        <v>0</v>
      </c>
    </row>
    <row r="108" spans="1:4" s="95" customFormat="1" x14ac:dyDescent="0.2">
      <c r="A108" s="121"/>
      <c r="B108" s="126" t="s">
        <v>581</v>
      </c>
      <c r="C108" s="127">
        <v>0</v>
      </c>
      <c r="D108" s="127">
        <v>0</v>
      </c>
    </row>
    <row r="109" spans="1:4" s="95" customFormat="1" x14ac:dyDescent="0.2">
      <c r="A109" s="121"/>
      <c r="B109" s="126" t="s">
        <v>582</v>
      </c>
      <c r="C109" s="127">
        <v>0</v>
      </c>
      <c r="D109" s="127">
        <v>4509888.6500000004</v>
      </c>
    </row>
    <row r="110" spans="1:4" s="95" customFormat="1" x14ac:dyDescent="0.2">
      <c r="A110" s="121"/>
      <c r="B110" s="129" t="s">
        <v>583</v>
      </c>
      <c r="C110" s="120">
        <f>+C111</f>
        <v>0</v>
      </c>
      <c r="D110" s="120">
        <f>+D111</f>
        <v>0</v>
      </c>
    </row>
    <row r="111" spans="1:4" s="95" customFormat="1" x14ac:dyDescent="0.2">
      <c r="A111" s="118">
        <v>1270</v>
      </c>
      <c r="B111" s="128" t="s">
        <v>187</v>
      </c>
      <c r="C111" s="125">
        <f>+C112</f>
        <v>0</v>
      </c>
      <c r="D111" s="125">
        <f>+D112</f>
        <v>0</v>
      </c>
    </row>
    <row r="112" spans="1:4" s="95" customFormat="1" x14ac:dyDescent="0.2">
      <c r="A112" s="121">
        <v>1273</v>
      </c>
      <c r="B112" s="122" t="s">
        <v>584</v>
      </c>
      <c r="C112" s="127">
        <v>0</v>
      </c>
      <c r="D112" s="127">
        <v>0</v>
      </c>
    </row>
    <row r="113" spans="1:4" s="95" customFormat="1" x14ac:dyDescent="0.2">
      <c r="A113" s="121"/>
      <c r="B113" s="129" t="s">
        <v>585</v>
      </c>
      <c r="C113" s="120">
        <f>+C114+C116</f>
        <v>0</v>
      </c>
      <c r="D113" s="120">
        <f>+D114+D116</f>
        <v>0</v>
      </c>
    </row>
    <row r="114" spans="1:4" s="95" customFormat="1" x14ac:dyDescent="0.2">
      <c r="A114" s="118">
        <v>4300</v>
      </c>
      <c r="B114" s="124" t="s">
        <v>586</v>
      </c>
      <c r="C114" s="125">
        <f>+C115</f>
        <v>0</v>
      </c>
      <c r="D114" s="130">
        <f>+D115</f>
        <v>0</v>
      </c>
    </row>
    <row r="115" spans="1:4" s="95" customFormat="1" x14ac:dyDescent="0.2">
      <c r="A115" s="121">
        <v>4399</v>
      </c>
      <c r="B115" s="126" t="s">
        <v>287</v>
      </c>
      <c r="C115" s="127">
        <v>0</v>
      </c>
      <c r="D115" s="127">
        <v>0</v>
      </c>
    </row>
    <row r="116" spans="1:4" x14ac:dyDescent="0.2">
      <c r="A116" s="98">
        <v>1120</v>
      </c>
      <c r="B116" s="105" t="s">
        <v>564</v>
      </c>
      <c r="C116" s="100">
        <f>SUM(C117:C125)</f>
        <v>0</v>
      </c>
      <c r="D116" s="100">
        <f>SUM(D117:D125)</f>
        <v>0</v>
      </c>
    </row>
    <row r="117" spans="1:4" x14ac:dyDescent="0.2">
      <c r="A117" s="96">
        <v>1124</v>
      </c>
      <c r="B117" s="106" t="s">
        <v>565</v>
      </c>
      <c r="C117" s="107">
        <v>0</v>
      </c>
      <c r="D117" s="97">
        <v>0</v>
      </c>
    </row>
    <row r="118" spans="1:4" x14ac:dyDescent="0.2">
      <c r="A118" s="96">
        <v>1124</v>
      </c>
      <c r="B118" s="106" t="s">
        <v>566</v>
      </c>
      <c r="C118" s="107">
        <v>0</v>
      </c>
      <c r="D118" s="97">
        <v>0</v>
      </c>
    </row>
    <row r="119" spans="1:4" x14ac:dyDescent="0.2">
      <c r="A119" s="96">
        <v>1124</v>
      </c>
      <c r="B119" s="106" t="s">
        <v>567</v>
      </c>
      <c r="C119" s="107">
        <v>0</v>
      </c>
      <c r="D119" s="97">
        <v>0</v>
      </c>
    </row>
    <row r="120" spans="1:4" x14ac:dyDescent="0.2">
      <c r="A120" s="96">
        <v>1124</v>
      </c>
      <c r="B120" s="106" t="s">
        <v>568</v>
      </c>
      <c r="C120" s="107">
        <v>0</v>
      </c>
      <c r="D120" s="97">
        <v>0</v>
      </c>
    </row>
    <row r="121" spans="1:4" x14ac:dyDescent="0.2">
      <c r="A121" s="96">
        <v>1124</v>
      </c>
      <c r="B121" s="106" t="s">
        <v>569</v>
      </c>
      <c r="C121" s="97">
        <v>0</v>
      </c>
      <c r="D121" s="97">
        <v>0</v>
      </c>
    </row>
    <row r="122" spans="1:4" x14ac:dyDescent="0.2">
      <c r="A122" s="96">
        <v>1124</v>
      </c>
      <c r="B122" s="106" t="s">
        <v>570</v>
      </c>
      <c r="C122" s="97">
        <v>0</v>
      </c>
      <c r="D122" s="97">
        <v>0</v>
      </c>
    </row>
    <row r="123" spans="1:4" x14ac:dyDescent="0.2">
      <c r="A123" s="96">
        <v>1122</v>
      </c>
      <c r="B123" s="106" t="s">
        <v>571</v>
      </c>
      <c r="C123" s="97">
        <v>0</v>
      </c>
      <c r="D123" s="97">
        <v>0</v>
      </c>
    </row>
    <row r="124" spans="1:4" x14ac:dyDescent="0.2">
      <c r="A124" s="96">
        <v>1122</v>
      </c>
      <c r="B124" s="106" t="s">
        <v>572</v>
      </c>
      <c r="C124" s="107">
        <v>0</v>
      </c>
      <c r="D124" s="97">
        <v>0</v>
      </c>
    </row>
    <row r="125" spans="1:4" x14ac:dyDescent="0.2">
      <c r="A125" s="96">
        <v>1122</v>
      </c>
      <c r="B125" s="106" t="s">
        <v>573</v>
      </c>
      <c r="C125" s="97">
        <v>0</v>
      </c>
      <c r="D125" s="97">
        <v>0</v>
      </c>
    </row>
    <row r="126" spans="1:4" x14ac:dyDescent="0.2">
      <c r="A126" s="96"/>
      <c r="B126" s="108" t="s">
        <v>574</v>
      </c>
      <c r="C126" s="100">
        <f>C47+C48+C104-C110-C113</f>
        <v>5918594.1200000001</v>
      </c>
      <c r="D126" s="100">
        <f>D47+D48+D104-D110-D113</f>
        <v>1048920.9600000004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5" fitToHeight="3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topLeftCell="A13" workbookViewId="0">
      <selection activeCell="B8" sqref="B8"/>
    </sheetView>
  </sheetViews>
  <sheetFormatPr baseColWidth="10" defaultColWidth="11.44140625" defaultRowHeight="10.199999999999999" x14ac:dyDescent="0.2"/>
  <cols>
    <col min="1" max="1" width="3.33203125" style="35" customWidth="1"/>
    <col min="2" max="2" width="63.109375" style="35" customWidth="1"/>
    <col min="3" max="3" width="17.6640625" style="35" customWidth="1"/>
    <col min="4" max="16384" width="11.44140625" style="35"/>
  </cols>
  <sheetData>
    <row r="1" spans="1:3" s="33" customFormat="1" ht="18" customHeight="1" x14ac:dyDescent="0.3">
      <c r="A1" s="138" t="s">
        <v>587</v>
      </c>
      <c r="B1" s="139"/>
      <c r="C1" s="140"/>
    </row>
    <row r="2" spans="1:3" s="33" customFormat="1" ht="18" customHeight="1" x14ac:dyDescent="0.3">
      <c r="A2" s="141" t="s">
        <v>540</v>
      </c>
      <c r="B2" s="142"/>
      <c r="C2" s="143"/>
    </row>
    <row r="3" spans="1:3" s="33" customFormat="1" ht="18" customHeight="1" x14ac:dyDescent="0.3">
      <c r="A3" s="141" t="s">
        <v>588</v>
      </c>
      <c r="B3" s="144"/>
      <c r="C3" s="143"/>
    </row>
    <row r="4" spans="1:3" s="36" customFormat="1" ht="18" customHeight="1" x14ac:dyDescent="0.2">
      <c r="A4" s="145" t="s">
        <v>541</v>
      </c>
      <c r="B4" s="146"/>
      <c r="C4" s="147"/>
    </row>
    <row r="5" spans="1:3" s="34" customFormat="1" x14ac:dyDescent="0.2">
      <c r="A5" s="54" t="s">
        <v>453</v>
      </c>
      <c r="B5" s="54"/>
      <c r="C5" s="110">
        <v>62535315.68</v>
      </c>
    </row>
    <row r="6" spans="1:3" x14ac:dyDescent="0.2">
      <c r="A6" s="55"/>
      <c r="B6" s="56"/>
      <c r="C6" s="57"/>
    </row>
    <row r="7" spans="1:3" x14ac:dyDescent="0.2">
      <c r="A7" s="64" t="s">
        <v>454</v>
      </c>
      <c r="B7" s="64"/>
      <c r="C7" s="111">
        <f>SUM(C8:C13)</f>
        <v>3.44</v>
      </c>
    </row>
    <row r="8" spans="1:3" x14ac:dyDescent="0.2">
      <c r="A8" s="72" t="s">
        <v>455</v>
      </c>
      <c r="B8" s="71" t="s">
        <v>277</v>
      </c>
      <c r="C8" s="112">
        <v>0</v>
      </c>
    </row>
    <row r="9" spans="1:3" x14ac:dyDescent="0.2">
      <c r="A9" s="58" t="s">
        <v>456</v>
      </c>
      <c r="B9" s="59" t="s">
        <v>465</v>
      </c>
      <c r="C9" s="112">
        <v>0</v>
      </c>
    </row>
    <row r="10" spans="1:3" x14ac:dyDescent="0.2">
      <c r="A10" s="58" t="s">
        <v>457</v>
      </c>
      <c r="B10" s="59" t="s">
        <v>285</v>
      </c>
      <c r="C10" s="112">
        <v>0</v>
      </c>
    </row>
    <row r="11" spans="1:3" x14ac:dyDescent="0.2">
      <c r="A11" s="58" t="s">
        <v>458</v>
      </c>
      <c r="B11" s="59" t="s">
        <v>286</v>
      </c>
      <c r="C11" s="112">
        <v>0</v>
      </c>
    </row>
    <row r="12" spans="1:3" x14ac:dyDescent="0.2">
      <c r="A12" s="58" t="s">
        <v>459</v>
      </c>
      <c r="B12" s="59" t="s">
        <v>287</v>
      </c>
      <c r="C12" s="112">
        <v>3.44</v>
      </c>
    </row>
    <row r="13" spans="1:3" x14ac:dyDescent="0.2">
      <c r="A13" s="60" t="s">
        <v>460</v>
      </c>
      <c r="B13" s="61" t="s">
        <v>461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47</v>
      </c>
      <c r="B15" s="56"/>
      <c r="C15" s="111">
        <f>SUM(C16:C18)</f>
        <v>0</v>
      </c>
    </row>
    <row r="16" spans="1:3" x14ac:dyDescent="0.2">
      <c r="A16" s="65">
        <v>3.1</v>
      </c>
      <c r="B16" s="59" t="s">
        <v>464</v>
      </c>
      <c r="C16" s="112">
        <v>0</v>
      </c>
    </row>
    <row r="17" spans="1:3" x14ac:dyDescent="0.2">
      <c r="A17" s="66">
        <v>3.2</v>
      </c>
      <c r="B17" s="59" t="s">
        <v>462</v>
      </c>
      <c r="C17" s="112">
        <v>0</v>
      </c>
    </row>
    <row r="18" spans="1:3" x14ac:dyDescent="0.2">
      <c r="A18" s="66">
        <v>3.3</v>
      </c>
      <c r="B18" s="61" t="s">
        <v>463</v>
      </c>
      <c r="C18" s="113">
        <v>0</v>
      </c>
    </row>
    <row r="19" spans="1:3" x14ac:dyDescent="0.2">
      <c r="A19" s="55"/>
      <c r="B19" s="67"/>
      <c r="C19" s="68"/>
    </row>
    <row r="20" spans="1:3" x14ac:dyDescent="0.2">
      <c r="A20" s="69" t="s">
        <v>46</v>
      </c>
      <c r="B20" s="69"/>
      <c r="C20" s="110">
        <f>C5+C7-C15</f>
        <v>62535319.119999997</v>
      </c>
    </row>
    <row r="22" spans="1:3" x14ac:dyDescent="0.2">
      <c r="B22" s="35" t="s">
        <v>589</v>
      </c>
    </row>
    <row r="23" spans="1:3" x14ac:dyDescent="0.2">
      <c r="B23" s="35" t="s">
        <v>590</v>
      </c>
    </row>
  </sheetData>
  <mergeCells count="4">
    <mergeCell ref="A1:C1"/>
    <mergeCell ref="A2:C2"/>
    <mergeCell ref="A3:C3"/>
    <mergeCell ref="A4:C4"/>
  </mergeCells>
  <pageMargins left="0.59055118110236227" right="0.59055118110236227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topLeftCell="A34" workbookViewId="0">
      <selection activeCell="B8" sqref="B8"/>
    </sheetView>
  </sheetViews>
  <sheetFormatPr baseColWidth="10" defaultColWidth="11.44140625" defaultRowHeight="10.199999999999999" x14ac:dyDescent="0.2"/>
  <cols>
    <col min="1" max="1" width="3.6640625" style="35" customWidth="1"/>
    <col min="2" max="2" width="62.109375" style="35" customWidth="1"/>
    <col min="3" max="3" width="17.6640625" style="35" customWidth="1"/>
    <col min="4" max="16384" width="11.44140625" style="35"/>
  </cols>
  <sheetData>
    <row r="1" spans="1:3" s="37" customFormat="1" ht="18.899999999999999" customHeight="1" x14ac:dyDescent="0.3">
      <c r="A1" s="148" t="s">
        <v>587</v>
      </c>
      <c r="B1" s="149"/>
      <c r="C1" s="150"/>
    </row>
    <row r="2" spans="1:3" s="37" customFormat="1" ht="18.899999999999999" customHeight="1" x14ac:dyDescent="0.3">
      <c r="A2" s="151" t="s">
        <v>542</v>
      </c>
      <c r="B2" s="152"/>
      <c r="C2" s="153"/>
    </row>
    <row r="3" spans="1:3" s="37" customFormat="1" ht="18.899999999999999" customHeight="1" x14ac:dyDescent="0.3">
      <c r="A3" s="151" t="s">
        <v>588</v>
      </c>
      <c r="B3" s="154"/>
      <c r="C3" s="153"/>
    </row>
    <row r="4" spans="1:3" s="38" customFormat="1" x14ac:dyDescent="0.2">
      <c r="A4" s="145" t="s">
        <v>541</v>
      </c>
      <c r="B4" s="146"/>
      <c r="C4" s="147"/>
    </row>
    <row r="5" spans="1:3" x14ac:dyDescent="0.2">
      <c r="A5" s="80" t="s">
        <v>466</v>
      </c>
      <c r="B5" s="54"/>
      <c r="C5" s="114">
        <v>60379435.469999999</v>
      </c>
    </row>
    <row r="6" spans="1:3" x14ac:dyDescent="0.2">
      <c r="A6" s="74"/>
      <c r="B6" s="56"/>
      <c r="C6" s="75"/>
    </row>
    <row r="7" spans="1:3" x14ac:dyDescent="0.2">
      <c r="A7" s="64" t="s">
        <v>467</v>
      </c>
      <c r="B7" s="76"/>
      <c r="C7" s="111">
        <f>SUM(C8:C28)</f>
        <v>3755750.4699999997</v>
      </c>
    </row>
    <row r="8" spans="1:3" x14ac:dyDescent="0.2">
      <c r="A8" s="93">
        <v>2.1</v>
      </c>
      <c r="B8" s="81" t="s">
        <v>305</v>
      </c>
      <c r="C8" s="115">
        <v>0</v>
      </c>
    </row>
    <row r="9" spans="1:3" x14ac:dyDescent="0.2">
      <c r="A9" s="93">
        <v>2.2000000000000002</v>
      </c>
      <c r="B9" s="81" t="s">
        <v>302</v>
      </c>
      <c r="C9" s="115">
        <v>0</v>
      </c>
    </row>
    <row r="10" spans="1:3" x14ac:dyDescent="0.2">
      <c r="A10" s="86">
        <v>2.2999999999999998</v>
      </c>
      <c r="B10" s="73" t="s">
        <v>172</v>
      </c>
      <c r="C10" s="115">
        <v>604932.99</v>
      </c>
    </row>
    <row r="11" spans="1:3" x14ac:dyDescent="0.2">
      <c r="A11" s="86">
        <v>2.4</v>
      </c>
      <c r="B11" s="73" t="s">
        <v>173</v>
      </c>
      <c r="C11" s="115">
        <v>0</v>
      </c>
    </row>
    <row r="12" spans="1:3" x14ac:dyDescent="0.2">
      <c r="A12" s="86">
        <v>2.5</v>
      </c>
      <c r="B12" s="73" t="s">
        <v>174</v>
      </c>
      <c r="C12" s="115">
        <v>3600</v>
      </c>
    </row>
    <row r="13" spans="1:3" x14ac:dyDescent="0.2">
      <c r="A13" s="86">
        <v>2.6</v>
      </c>
      <c r="B13" s="73" t="s">
        <v>175</v>
      </c>
      <c r="C13" s="115">
        <v>8577.19</v>
      </c>
    </row>
    <row r="14" spans="1:3" x14ac:dyDescent="0.2">
      <c r="A14" s="86">
        <v>2.7</v>
      </c>
      <c r="B14" s="73" t="s">
        <v>176</v>
      </c>
      <c r="C14" s="115">
        <v>0</v>
      </c>
    </row>
    <row r="15" spans="1:3" x14ac:dyDescent="0.2">
      <c r="A15" s="86">
        <v>2.8</v>
      </c>
      <c r="B15" s="73" t="s">
        <v>177</v>
      </c>
      <c r="C15" s="115">
        <v>2395815.3199999998</v>
      </c>
    </row>
    <row r="16" spans="1:3" x14ac:dyDescent="0.2">
      <c r="A16" s="86">
        <v>2.9</v>
      </c>
      <c r="B16" s="73" t="s">
        <v>179</v>
      </c>
      <c r="C16" s="115">
        <v>0</v>
      </c>
    </row>
    <row r="17" spans="1:3" x14ac:dyDescent="0.2">
      <c r="A17" s="86" t="s">
        <v>468</v>
      </c>
      <c r="B17" s="73" t="s">
        <v>469</v>
      </c>
      <c r="C17" s="115">
        <v>0</v>
      </c>
    </row>
    <row r="18" spans="1:3" x14ac:dyDescent="0.2">
      <c r="A18" s="86" t="s">
        <v>498</v>
      </c>
      <c r="B18" s="73" t="s">
        <v>181</v>
      </c>
      <c r="C18" s="115">
        <v>0</v>
      </c>
    </row>
    <row r="19" spans="1:3" x14ac:dyDescent="0.2">
      <c r="A19" s="86" t="s">
        <v>499</v>
      </c>
      <c r="B19" s="73" t="s">
        <v>470</v>
      </c>
      <c r="C19" s="115">
        <v>0</v>
      </c>
    </row>
    <row r="20" spans="1:3" x14ac:dyDescent="0.2">
      <c r="A20" s="86" t="s">
        <v>500</v>
      </c>
      <c r="B20" s="73" t="s">
        <v>471</v>
      </c>
      <c r="C20" s="115">
        <v>742824.97</v>
      </c>
    </row>
    <row r="21" spans="1:3" x14ac:dyDescent="0.2">
      <c r="A21" s="86" t="s">
        <v>501</v>
      </c>
      <c r="B21" s="73" t="s">
        <v>472</v>
      </c>
      <c r="C21" s="115">
        <v>0</v>
      </c>
    </row>
    <row r="22" spans="1:3" x14ac:dyDescent="0.2">
      <c r="A22" s="86" t="s">
        <v>473</v>
      </c>
      <c r="B22" s="73" t="s">
        <v>474</v>
      </c>
      <c r="C22" s="115">
        <v>0</v>
      </c>
    </row>
    <row r="23" spans="1:3" x14ac:dyDescent="0.2">
      <c r="A23" s="86" t="s">
        <v>475</v>
      </c>
      <c r="B23" s="73" t="s">
        <v>476</v>
      </c>
      <c r="C23" s="115">
        <v>0</v>
      </c>
    </row>
    <row r="24" spans="1:3" x14ac:dyDescent="0.2">
      <c r="A24" s="86" t="s">
        <v>477</v>
      </c>
      <c r="B24" s="73" t="s">
        <v>478</v>
      </c>
      <c r="C24" s="115">
        <v>0</v>
      </c>
    </row>
    <row r="25" spans="1:3" x14ac:dyDescent="0.2">
      <c r="A25" s="86" t="s">
        <v>479</v>
      </c>
      <c r="B25" s="73" t="s">
        <v>480</v>
      </c>
      <c r="C25" s="115">
        <v>0</v>
      </c>
    </row>
    <row r="26" spans="1:3" x14ac:dyDescent="0.2">
      <c r="A26" s="86" t="s">
        <v>481</v>
      </c>
      <c r="B26" s="73" t="s">
        <v>482</v>
      </c>
      <c r="C26" s="115">
        <v>0</v>
      </c>
    </row>
    <row r="27" spans="1:3" x14ac:dyDescent="0.2">
      <c r="A27" s="86" t="s">
        <v>483</v>
      </c>
      <c r="B27" s="73" t="s">
        <v>484</v>
      </c>
      <c r="C27" s="115">
        <v>0</v>
      </c>
    </row>
    <row r="28" spans="1:3" x14ac:dyDescent="0.2">
      <c r="A28" s="86" t="s">
        <v>485</v>
      </c>
      <c r="B28" s="81" t="s">
        <v>486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487</v>
      </c>
      <c r="B30" s="85"/>
      <c r="C30" s="116">
        <f>SUM(C31:C37)</f>
        <v>6393675.3799999999</v>
      </c>
    </row>
    <row r="31" spans="1:3" x14ac:dyDescent="0.2">
      <c r="A31" s="86" t="s">
        <v>488</v>
      </c>
      <c r="B31" s="73" t="s">
        <v>374</v>
      </c>
      <c r="C31" s="115">
        <v>6393675.3799999999</v>
      </c>
    </row>
    <row r="32" spans="1:3" x14ac:dyDescent="0.2">
      <c r="A32" s="86" t="s">
        <v>489</v>
      </c>
      <c r="B32" s="73" t="s">
        <v>44</v>
      </c>
      <c r="C32" s="115">
        <v>0</v>
      </c>
    </row>
    <row r="33" spans="1:3" x14ac:dyDescent="0.2">
      <c r="A33" s="86" t="s">
        <v>490</v>
      </c>
      <c r="B33" s="73" t="s">
        <v>384</v>
      </c>
      <c r="C33" s="115">
        <v>0</v>
      </c>
    </row>
    <row r="34" spans="1:3" x14ac:dyDescent="0.2">
      <c r="A34" s="86" t="s">
        <v>491</v>
      </c>
      <c r="B34" s="73" t="s">
        <v>492</v>
      </c>
      <c r="C34" s="115">
        <v>0</v>
      </c>
    </row>
    <row r="35" spans="1:3" x14ac:dyDescent="0.2">
      <c r="A35" s="86" t="s">
        <v>493</v>
      </c>
      <c r="B35" s="73" t="s">
        <v>494</v>
      </c>
      <c r="C35" s="115">
        <v>0</v>
      </c>
    </row>
    <row r="36" spans="1:3" x14ac:dyDescent="0.2">
      <c r="A36" s="86" t="s">
        <v>495</v>
      </c>
      <c r="B36" s="73" t="s">
        <v>392</v>
      </c>
      <c r="C36" s="115">
        <v>0</v>
      </c>
    </row>
    <row r="37" spans="1:3" x14ac:dyDescent="0.2">
      <c r="A37" s="86" t="s">
        <v>496</v>
      </c>
      <c r="B37" s="81" t="s">
        <v>497</v>
      </c>
      <c r="C37" s="117">
        <v>0</v>
      </c>
    </row>
    <row r="38" spans="1:3" x14ac:dyDescent="0.2">
      <c r="A38" s="74"/>
      <c r="B38" s="77"/>
      <c r="C38" s="78"/>
    </row>
    <row r="39" spans="1:3" x14ac:dyDescent="0.2">
      <c r="A39" s="79" t="s">
        <v>48</v>
      </c>
      <c r="B39" s="54"/>
      <c r="C39" s="110">
        <f>C5-C7+C30</f>
        <v>63017360.380000003</v>
      </c>
    </row>
    <row r="41" spans="1:3" x14ac:dyDescent="0.2">
      <c r="B41" s="35" t="s">
        <v>591</v>
      </c>
    </row>
    <row r="42" spans="1:3" x14ac:dyDescent="0.2">
      <c r="B42" s="35" t="s">
        <v>590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showGridLines="0" topLeftCell="B46" workbookViewId="0">
      <selection activeCell="B8" sqref="B8"/>
    </sheetView>
  </sheetViews>
  <sheetFormatPr baseColWidth="10" defaultColWidth="9.109375" defaultRowHeight="10.199999999999999" x14ac:dyDescent="0.2"/>
  <cols>
    <col min="1" max="1" width="10" style="25" customWidth="1"/>
    <col min="2" max="2" width="63.33203125" style="25" customWidth="1"/>
    <col min="3" max="3" width="12.77734375" style="25" customWidth="1"/>
    <col min="4" max="4" width="15.44140625" style="25" customWidth="1"/>
    <col min="5" max="5" width="15.21875" style="25" customWidth="1"/>
    <col min="6" max="6" width="9.6640625" style="25" customWidth="1"/>
    <col min="7" max="7" width="15.44140625" style="25" customWidth="1"/>
    <col min="8" max="8" width="4.5546875" style="25" customWidth="1"/>
    <col min="9" max="9" width="10.44140625" style="25" customWidth="1"/>
    <col min="10" max="10" width="13.21875" style="25" customWidth="1"/>
    <col min="11" max="16384" width="9.109375" style="25"/>
  </cols>
  <sheetData>
    <row r="1" spans="1:10" ht="18.899999999999999" customHeight="1" x14ac:dyDescent="0.2">
      <c r="A1" s="137" t="s">
        <v>587</v>
      </c>
      <c r="B1" s="155"/>
      <c r="C1" s="155"/>
      <c r="D1" s="155"/>
      <c r="E1" s="155"/>
      <c r="F1" s="155"/>
      <c r="G1" s="23" t="s">
        <v>532</v>
      </c>
      <c r="H1" s="24">
        <v>2022</v>
      </c>
    </row>
    <row r="2" spans="1:10" ht="18.899999999999999" customHeight="1" x14ac:dyDescent="0.2">
      <c r="A2" s="137" t="s">
        <v>543</v>
      </c>
      <c r="B2" s="155"/>
      <c r="C2" s="155"/>
      <c r="D2" s="155"/>
      <c r="E2" s="155"/>
      <c r="F2" s="155"/>
      <c r="G2" s="23" t="s">
        <v>533</v>
      </c>
      <c r="H2" s="24" t="s">
        <v>535</v>
      </c>
    </row>
    <row r="3" spans="1:10" ht="18.899999999999999" customHeight="1" x14ac:dyDescent="0.2">
      <c r="A3" s="156" t="s">
        <v>588</v>
      </c>
      <c r="B3" s="157"/>
      <c r="C3" s="157"/>
      <c r="D3" s="157"/>
      <c r="E3" s="157"/>
      <c r="F3" s="157"/>
      <c r="G3" s="23" t="s">
        <v>534</v>
      </c>
      <c r="H3" s="24">
        <v>4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51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:F35" si="1">C34+D34+E34</f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f t="shared" si="1"/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f t="shared" ref="F37:F38" si="2">C37+D37+E37</f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f t="shared" si="2"/>
        <v>0</v>
      </c>
    </row>
    <row r="39" spans="1:6" s="40" customFormat="1" x14ac:dyDescent="0.2">
      <c r="A39" s="39">
        <v>8000</v>
      </c>
      <c r="B39" s="40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62535315.68</v>
      </c>
      <c r="E40" s="30">
        <v>-62535315.68</v>
      </c>
      <c r="F40" s="30">
        <f t="shared" si="0"/>
        <v>0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77043210.25</v>
      </c>
      <c r="E41" s="30">
        <v>-77043210.25</v>
      </c>
      <c r="F41" s="30">
        <f t="shared" si="0"/>
        <v>0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14507894.57</v>
      </c>
      <c r="E42" s="30">
        <v>-14507894.57</v>
      </c>
      <c r="F42" s="30">
        <f t="shared" si="0"/>
        <v>0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62535315.68</v>
      </c>
      <c r="E43" s="30">
        <v>-62535315.68</v>
      </c>
      <c r="F43" s="30">
        <f t="shared" si="0"/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62535315.68</v>
      </c>
      <c r="E44" s="30">
        <v>-62535315.68</v>
      </c>
      <c r="F44" s="30">
        <f t="shared" si="0"/>
        <v>0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60379435.469999999</v>
      </c>
      <c r="E45" s="30">
        <v>-60379435.469999999</v>
      </c>
      <c r="F45" s="30">
        <f t="shared" si="0"/>
        <v>0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86149442.170000002</v>
      </c>
      <c r="E46" s="30">
        <v>-86149442.170000002</v>
      </c>
      <c r="F46" s="30">
        <f t="shared" si="0"/>
        <v>0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25250974.550000001</v>
      </c>
      <c r="E47" s="30">
        <v>-25250974.550000001</v>
      </c>
      <c r="F47" s="30">
        <f t="shared" si="0"/>
        <v>0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60898467.619999997</v>
      </c>
      <c r="E48" s="30">
        <v>-60898467.619999997</v>
      </c>
      <c r="F48" s="30">
        <f t="shared" si="0"/>
        <v>0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60379435.469999999</v>
      </c>
      <c r="E49" s="30">
        <v>-60379435.469999999</v>
      </c>
      <c r="F49" s="30">
        <f t="shared" si="0"/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60372475.469999999</v>
      </c>
      <c r="E50" s="30">
        <v>-60372475.469999999</v>
      </c>
      <c r="F50" s="30">
        <f t="shared" si="0"/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60372475.469999999</v>
      </c>
      <c r="E51" s="30">
        <v>-60372475.469999999</v>
      </c>
      <c r="F51" s="30">
        <f t="shared" si="0"/>
        <v>0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2023-02-01T22:25:41Z</cp:lastPrinted>
  <dcterms:created xsi:type="dcterms:W3CDTF">2012-12-11T20:36:24Z</dcterms:created>
  <dcterms:modified xsi:type="dcterms:W3CDTF">2023-02-01T22:27:00Z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